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a_000\Documents\Steve Documents\Sports Analysis\"/>
    </mc:Choice>
  </mc:AlternateContent>
  <bookViews>
    <workbookView xWindow="0" yWindow="0" windowWidth="15375" windowHeight="12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Sheet1!$A$10:$J$187</definedName>
  </definedNames>
  <calcPr calcId="152511"/>
</workbook>
</file>

<file path=xl/calcChain.xml><?xml version="1.0" encoding="utf-8"?>
<calcChain xmlns="http://schemas.openxmlformats.org/spreadsheetml/2006/main">
  <c r="B5" i="1" l="1"/>
  <c r="G172" i="1"/>
  <c r="G171" i="1"/>
  <c r="G170" i="1"/>
  <c r="G169" i="1"/>
  <c r="G168" i="1"/>
  <c r="G167" i="1"/>
  <c r="G166" i="1"/>
  <c r="G165" i="1"/>
  <c r="G164" i="1"/>
  <c r="G149" i="1"/>
  <c r="G148" i="1"/>
  <c r="G147" i="1"/>
  <c r="G146" i="1"/>
  <c r="G145" i="1"/>
  <c r="G144" i="1"/>
  <c r="G143" i="1"/>
  <c r="G141" i="1"/>
  <c r="G140" i="1"/>
  <c r="G137" i="1"/>
  <c r="G135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D187" i="1"/>
  <c r="G187" i="1" s="1"/>
  <c r="D186" i="1"/>
  <c r="G186" i="1" s="1"/>
  <c r="D185" i="1"/>
  <c r="G185" i="1" s="1"/>
  <c r="D184" i="1"/>
  <c r="G184" i="1" s="1"/>
  <c r="D183" i="1"/>
  <c r="G183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D175" i="1"/>
  <c r="G175" i="1" s="1"/>
  <c r="D174" i="1"/>
  <c r="G174" i="1" s="1"/>
  <c r="D173" i="1"/>
  <c r="G173" i="1" s="1"/>
  <c r="D172" i="1"/>
  <c r="D171" i="1"/>
  <c r="D170" i="1"/>
  <c r="D169" i="1"/>
  <c r="D168" i="1"/>
  <c r="D167" i="1"/>
  <c r="D166" i="1"/>
  <c r="D165" i="1"/>
  <c r="D164" i="1"/>
  <c r="D163" i="1"/>
  <c r="G163" i="1" s="1"/>
  <c r="D162" i="1"/>
  <c r="G162" i="1" s="1"/>
  <c r="D161" i="1"/>
  <c r="G161" i="1" s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9" i="1"/>
  <c r="D148" i="1"/>
  <c r="D147" i="1"/>
  <c r="D146" i="1"/>
  <c r="D145" i="1"/>
  <c r="D144" i="1"/>
  <c r="D143" i="1"/>
  <c r="D142" i="1"/>
  <c r="G142" i="1" s="1"/>
  <c r="D141" i="1"/>
  <c r="D140" i="1"/>
  <c r="D139" i="1"/>
  <c r="G139" i="1" s="1"/>
  <c r="D138" i="1"/>
  <c r="G138" i="1" s="1"/>
  <c r="D137" i="1"/>
  <c r="D136" i="1"/>
  <c r="G136" i="1" s="1"/>
  <c r="D135" i="1"/>
  <c r="F80" i="1"/>
  <c r="F79" i="1"/>
  <c r="F78" i="1"/>
  <c r="F77" i="1"/>
  <c r="F76" i="1"/>
  <c r="F75" i="1"/>
  <c r="F74" i="1"/>
  <c r="F73" i="1"/>
  <c r="F72" i="1"/>
  <c r="F71" i="1"/>
  <c r="F70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D134" i="1"/>
  <c r="G134" i="1" s="1"/>
  <c r="D133" i="1"/>
  <c r="G133" i="1" s="1"/>
  <c r="D132" i="1"/>
  <c r="G132" i="1" s="1"/>
  <c r="D131" i="1"/>
  <c r="G131" i="1" s="1"/>
  <c r="D80" i="1"/>
  <c r="G80" i="1" s="1"/>
  <c r="D79" i="1"/>
  <c r="G79" i="1" s="1"/>
  <c r="D78" i="1"/>
  <c r="G78" i="1" s="1"/>
  <c r="D77" i="1"/>
  <c r="G77" i="1" s="1"/>
  <c r="D76" i="1"/>
  <c r="G76" i="1" s="1"/>
  <c r="D130" i="1" l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F117" i="1"/>
  <c r="D117" i="1"/>
  <c r="G117" i="1" s="1"/>
  <c r="F116" i="1"/>
  <c r="D116" i="1"/>
  <c r="G116" i="1" s="1"/>
  <c r="F115" i="1"/>
  <c r="D115" i="1"/>
  <c r="G115" i="1" s="1"/>
  <c r="F114" i="1"/>
  <c r="D114" i="1"/>
  <c r="G114" i="1" s="1"/>
  <c r="F113" i="1"/>
  <c r="D113" i="1"/>
  <c r="G113" i="1" s="1"/>
  <c r="F112" i="1"/>
  <c r="D112" i="1"/>
  <c r="G112" i="1" s="1"/>
  <c r="F111" i="1"/>
  <c r="D111" i="1"/>
  <c r="G111" i="1" s="1"/>
  <c r="F110" i="1"/>
  <c r="D110" i="1"/>
  <c r="G110" i="1" s="1"/>
  <c r="F109" i="1"/>
  <c r="D109" i="1"/>
  <c r="G109" i="1" s="1"/>
  <c r="F108" i="1"/>
  <c r="D108" i="1"/>
  <c r="G108" i="1" s="1"/>
  <c r="F107" i="1"/>
  <c r="D107" i="1"/>
  <c r="G107" i="1" s="1"/>
  <c r="F106" i="1"/>
  <c r="D106" i="1"/>
  <c r="G106" i="1" s="1"/>
  <c r="F105" i="1"/>
  <c r="D105" i="1"/>
  <c r="G105" i="1" s="1"/>
  <c r="F104" i="1"/>
  <c r="D104" i="1"/>
  <c r="G104" i="1" s="1"/>
  <c r="F102" i="1"/>
  <c r="F103" i="1"/>
  <c r="D103" i="1"/>
  <c r="G103" i="1" s="1"/>
  <c r="D102" i="1"/>
  <c r="G102" i="1" s="1"/>
  <c r="F101" i="1"/>
  <c r="D101" i="1"/>
  <c r="G101" i="1" s="1"/>
  <c r="F100" i="1"/>
  <c r="D100" i="1"/>
  <c r="G100" i="1" s="1"/>
  <c r="F99" i="1"/>
  <c r="D99" i="1"/>
  <c r="G99" i="1" s="1"/>
  <c r="F98" i="1"/>
  <c r="D98" i="1"/>
  <c r="G98" i="1" s="1"/>
  <c r="F97" i="1"/>
  <c r="D97" i="1"/>
  <c r="G97" i="1" s="1"/>
  <c r="F96" i="1"/>
  <c r="D96" i="1"/>
  <c r="G96" i="1" s="1"/>
  <c r="F95" i="1"/>
  <c r="D95" i="1"/>
  <c r="G95" i="1" s="1"/>
  <c r="F94" i="1"/>
  <c r="D94" i="1"/>
  <c r="G94" i="1" s="1"/>
  <c r="F93" i="1"/>
  <c r="D93" i="1"/>
  <c r="G93" i="1" s="1"/>
  <c r="F92" i="1"/>
  <c r="D92" i="1"/>
  <c r="G92" i="1" s="1"/>
  <c r="F91" i="1"/>
  <c r="D91" i="1"/>
  <c r="G91" i="1" s="1"/>
  <c r="F90" i="1"/>
  <c r="D90" i="1"/>
  <c r="G90" i="1" s="1"/>
  <c r="F89" i="1"/>
  <c r="D89" i="1"/>
  <c r="G89" i="1" s="1"/>
  <c r="F88" i="1"/>
  <c r="D88" i="1"/>
  <c r="G88" i="1" s="1"/>
  <c r="F87" i="1"/>
  <c r="D87" i="1"/>
  <c r="G87" i="1" s="1"/>
  <c r="F86" i="1"/>
  <c r="D86" i="1"/>
  <c r="G86" i="1" s="1"/>
  <c r="F85" i="1"/>
  <c r="F84" i="1"/>
  <c r="D85" i="1"/>
  <c r="G85" i="1" s="1"/>
  <c r="D84" i="1"/>
  <c r="G84" i="1" s="1"/>
  <c r="F83" i="1"/>
  <c r="D83" i="1"/>
  <c r="G83" i="1" s="1"/>
  <c r="F82" i="1"/>
  <c r="D82" i="1"/>
  <c r="G82" i="1" s="1"/>
  <c r="F81" i="1"/>
  <c r="D81" i="1"/>
  <c r="G81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D69" i="1"/>
  <c r="G69" i="1" s="1"/>
  <c r="D68" i="1"/>
  <c r="G68" i="1" s="1"/>
  <c r="F68" i="1"/>
  <c r="F67" i="1"/>
  <c r="D67" i="1"/>
  <c r="G67" i="1" s="1"/>
  <c r="D66" i="1"/>
  <c r="G66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F52" i="1"/>
  <c r="F51" i="1"/>
  <c r="F50" i="1"/>
  <c r="F49" i="1"/>
  <c r="D52" i="1"/>
  <c r="G52" i="1" s="1"/>
  <c r="D51" i="1"/>
  <c r="G51" i="1" s="1"/>
  <c r="D50" i="1"/>
  <c r="G50" i="1" s="1"/>
  <c r="D49" i="1"/>
  <c r="G49" i="1" s="1"/>
  <c r="F48" i="1"/>
  <c r="D48" i="1"/>
  <c r="G48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34" i="1"/>
  <c r="B34" i="1"/>
  <c r="C33" i="1"/>
  <c r="B33" i="1"/>
  <c r="C32" i="1"/>
  <c r="B32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B31" i="1"/>
  <c r="B30" i="1"/>
  <c r="B29" i="1"/>
  <c r="B28" i="1"/>
  <c r="B27" i="1"/>
  <c r="B26" i="1"/>
  <c r="B25" i="1"/>
  <c r="B24" i="1"/>
  <c r="B23" i="1"/>
  <c r="B22" i="1"/>
  <c r="B21" i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B20" i="1"/>
  <c r="B19" i="1"/>
  <c r="B18" i="1"/>
  <c r="B17" i="1"/>
  <c r="B16" i="1"/>
  <c r="B15" i="1"/>
  <c r="B14" i="1"/>
  <c r="B13" i="1"/>
  <c r="B12" i="1"/>
  <c r="B11" i="1"/>
  <c r="F11" i="1"/>
  <c r="D11" i="1"/>
  <c r="G11" i="1" s="1"/>
  <c r="G38" i="1" l="1"/>
  <c r="G46" i="1"/>
  <c r="G40" i="1"/>
  <c r="G32" i="1"/>
  <c r="G45" i="1"/>
  <c r="G37" i="1"/>
  <c r="G44" i="1"/>
  <c r="G36" i="1"/>
  <c r="G42" i="1"/>
  <c r="G34" i="1"/>
  <c r="G41" i="1"/>
  <c r="G33" i="1"/>
  <c r="G39" i="1"/>
  <c r="G47" i="1"/>
  <c r="G43" i="1"/>
  <c r="G35" i="1"/>
  <c r="D53" i="1"/>
  <c r="G53" i="1" s="1"/>
  <c r="D56" i="1"/>
  <c r="G56" i="1" s="1"/>
  <c r="D60" i="1"/>
  <c r="G60" i="1" s="1"/>
  <c r="D64" i="1"/>
  <c r="G64" i="1" s="1"/>
  <c r="D58" i="1"/>
  <c r="G58" i="1" s="1"/>
  <c r="D61" i="1"/>
  <c r="G61" i="1" s="1"/>
  <c r="D55" i="1"/>
  <c r="G55" i="1" s="1"/>
  <c r="D54" i="1"/>
  <c r="G54" i="1" s="1"/>
  <c r="D59" i="1"/>
  <c r="G59" i="1" s="1"/>
  <c r="D62" i="1"/>
  <c r="G62" i="1" s="1"/>
  <c r="D65" i="1"/>
  <c r="G65" i="1" s="1"/>
  <c r="D57" i="1"/>
  <c r="G57" i="1" s="1"/>
  <c r="D63" i="1"/>
  <c r="G63" i="1" s="1"/>
</calcChain>
</file>

<file path=xl/sharedStrings.xml><?xml version="1.0" encoding="utf-8"?>
<sst xmlns="http://schemas.openxmlformats.org/spreadsheetml/2006/main" count="1269" uniqueCount="387">
  <si>
    <t>US Olympic Team Data</t>
  </si>
  <si>
    <t>Sport</t>
  </si>
  <si>
    <t>Name</t>
  </si>
  <si>
    <t>Height (inches)</t>
  </si>
  <si>
    <t>Predicted Height (inches)</t>
  </si>
  <si>
    <t>Weight (lbs)</t>
  </si>
  <si>
    <t>Predicted Weight (lbs)</t>
  </si>
  <si>
    <t>Position (if applicable)</t>
  </si>
  <si>
    <t>Brianne McLaughlin</t>
  </si>
  <si>
    <t>5-8 (174)</t>
  </si>
  <si>
    <t>130 (59)</t>
  </si>
  <si>
    <t>L</t>
  </si>
  <si>
    <t>Sheffield Village, Ohio</t>
  </si>
  <si>
    <t>Burlington Barracudas (CWHL)</t>
  </si>
  <si>
    <t>Robert Morris University (CHA)</t>
  </si>
  <si>
    <t>Molly Schaus</t>
  </si>
  <si>
    <t>5-9 (175)</t>
  </si>
  <si>
    <t>156 (71)</t>
  </si>
  <si>
    <t>Natick, Mass.</t>
  </si>
  <si>
    <t>Boston Blades (CWHL)</t>
  </si>
  <si>
    <t>Boston College (HEA)</t>
  </si>
  <si>
    <t>Jessie Vetter</t>
  </si>
  <si>
    <t>155 (70)</t>
  </si>
  <si>
    <t>Cottage Grove, Wis.</t>
  </si>
  <si>
    <t>Oregon Outlaws (GLHL)</t>
  </si>
  <si>
    <t>University of Wisconsin (WCHA)</t>
  </si>
  <si>
    <t>height ft</t>
  </si>
  <si>
    <t>height in</t>
  </si>
  <si>
    <t>Age</t>
  </si>
  <si>
    <t>Ice Hockey</t>
  </si>
  <si>
    <t>Goalie</t>
  </si>
  <si>
    <t>Kacey Bellamy</t>
  </si>
  <si>
    <t>5-7 (170)</t>
  </si>
  <si>
    <t>145 (66)</t>
  </si>
  <si>
    <t>Westfield, Mass.</t>
  </si>
  <si>
    <t>University of New Hampshire (HEA)</t>
  </si>
  <si>
    <t>Megan Bozek</t>
  </si>
  <si>
    <t>170 (77)</t>
  </si>
  <si>
    <t>R</t>
  </si>
  <si>
    <t>Buffalo Grove, Ill.</t>
  </si>
  <si>
    <t>University of Minnesota (WCHA)</t>
  </si>
  <si>
    <t>Gigi Marvin</t>
  </si>
  <si>
    <t>162 (74)</t>
  </si>
  <si>
    <t>Warroad, Minn.</t>
  </si>
  <si>
    <t>Michelle Picard</t>
  </si>
  <si>
    <t>5-4 (163)</t>
  </si>
  <si>
    <t>150 (68)</t>
  </si>
  <si>
    <t>Taunton, Mass.</t>
  </si>
  <si>
    <t>Harvard University (ECACH)</t>
  </si>
  <si>
    <t>Josephine Pucci</t>
  </si>
  <si>
    <t>149 (68)</t>
  </si>
  <si>
    <t>Pearl River, N.Y.</t>
  </si>
  <si>
    <t>Anne Schleper</t>
  </si>
  <si>
    <t>5-10 (177)</t>
  </si>
  <si>
    <t>St. Cloud, Minn.</t>
  </si>
  <si>
    <t>Lee Stecklein</t>
  </si>
  <si>
    <t>6-0 (183)</t>
  </si>
  <si>
    <t>Roseville, Minn.</t>
  </si>
  <si>
    <t>Defenseman</t>
  </si>
  <si>
    <t>Alex Carpenter</t>
  </si>
  <si>
    <t>North Reading, Mass.</t>
  </si>
  <si>
    <t>Kendall Coyne</t>
  </si>
  <si>
    <t>5-2 (157)</t>
  </si>
  <si>
    <t>125 (57)</t>
  </si>
  <si>
    <t>Palos Heights, Ill.</t>
  </si>
  <si>
    <t>Northeastern University (HEA)</t>
  </si>
  <si>
    <t>Julie Chu</t>
  </si>
  <si>
    <t>147 (67)</t>
  </si>
  <si>
    <t>Fairfield, Conn.</t>
  </si>
  <si>
    <t>Montreal Stars (CWHL)</t>
  </si>
  <si>
    <t>Brianna Decker</t>
  </si>
  <si>
    <t>148 (67)</t>
  </si>
  <si>
    <t>Dousman, Wis.</t>
  </si>
  <si>
    <t>Meghan Duggan</t>
  </si>
  <si>
    <t>5-10 (178)</t>
  </si>
  <si>
    <t>160 (73)</t>
  </si>
  <si>
    <t>Danvers, Mass.</t>
  </si>
  <si>
    <t>Lyndsey Fry</t>
  </si>
  <si>
    <t>Chandler, Ariz.</t>
  </si>
  <si>
    <t>Amanda Kessel</t>
  </si>
  <si>
    <t>5-5 (164)</t>
  </si>
  <si>
    <t>140 (64)</t>
  </si>
  <si>
    <t>Madison, Wis.</t>
  </si>
  <si>
    <t>Hilary Knight</t>
  </si>
  <si>
    <t>5-11 (180)</t>
  </si>
  <si>
    <t>172 (78)</t>
  </si>
  <si>
    <t>Sun Valley, Idaho</t>
  </si>
  <si>
    <t>Jocelyne Lamoureux</t>
  </si>
  <si>
    <t>5-6 (167)</t>
  </si>
  <si>
    <t>Grand Forks, N.D.</t>
  </si>
  <si>
    <t>University of North Dakota (WCHA)</t>
  </si>
  <si>
    <t>Monique Lamoureux</t>
  </si>
  <si>
    <t>Kelli Stack</t>
  </si>
  <si>
    <t>5-5 (165)</t>
  </si>
  <si>
    <t>136 (62)</t>
  </si>
  <si>
    <t>Brooklyn Heights, Ohio</t>
  </si>
  <si>
    <t>Forward</t>
  </si>
  <si>
    <t>Seimone Augustus</t>
  </si>
  <si>
    <t>No.</t>
  </si>
  <si>
    <t>POS</t>
  </si>
  <si>
    <t>C/F</t>
  </si>
  <si>
    <t>HGT</t>
  </si>
  <si>
    <t>WGT</t>
  </si>
  <si>
    <t>DOB</t>
  </si>
  <si>
    <t>Team</t>
  </si>
  <si>
    <t>Minnesota Lynx</t>
  </si>
  <si>
    <t>College/HS</t>
  </si>
  <si>
    <t>Louisiana State</t>
  </si>
  <si>
    <t>Hometown</t>
  </si>
  <si>
    <t>Baton Rouge, LA</t>
  </si>
  <si>
    <t>Sue Bird</t>
  </si>
  <si>
    <t>G</t>
  </si>
  <si>
    <t>Seattle Storm</t>
  </si>
  <si>
    <t>Connecticut</t>
  </si>
  <si>
    <t>Syosset, NY</t>
  </si>
  <si>
    <t>Tina Charles</t>
  </si>
  <si>
    <t>C</t>
  </si>
  <si>
    <t>New York Liberty</t>
  </si>
  <si>
    <t>Jamaica, NY</t>
  </si>
  <si>
    <t>Skylar Diggins</t>
  </si>
  <si>
    <t>Tulsa Shock</t>
  </si>
  <si>
    <t>Notre Dame</t>
  </si>
  <si>
    <t>South Bend, IN</t>
  </si>
  <si>
    <t>Stefanie Dolson</t>
  </si>
  <si>
    <t>Washington Mystics</t>
  </si>
  <si>
    <t>Port Jervis, NY</t>
  </si>
  <si>
    <t>Candice Dupree</t>
  </si>
  <si>
    <t>F</t>
  </si>
  <si>
    <t>Phoenix Mercury</t>
  </si>
  <si>
    <t>Temple</t>
  </si>
  <si>
    <t>Tampa, FL</t>
  </si>
  <si>
    <t>Brittney Griner</t>
  </si>
  <si>
    <t>Baylor</t>
  </si>
  <si>
    <t>Houston, TX</t>
  </si>
  <si>
    <t>Jantel Lavender</t>
  </si>
  <si>
    <t>Los Angeles Sparks</t>
  </si>
  <si>
    <t>Ohio State</t>
  </si>
  <si>
    <t>Cleveland, OH</t>
  </si>
  <si>
    <t>Kayla McBride</t>
  </si>
  <si>
    <t>San Antonio Stars</t>
  </si>
  <si>
    <t>Erie, PA</t>
  </si>
  <si>
    <t>Angel McCoughtry</t>
  </si>
  <si>
    <t>G/F</t>
  </si>
  <si>
    <t>Atlanta Dream</t>
  </si>
  <si>
    <t>Louisville</t>
  </si>
  <si>
    <t>Baltimore, MD</t>
  </si>
  <si>
    <t>Maya Moore</t>
  </si>
  <si>
    <t>Lawrenceville, GA</t>
  </si>
  <si>
    <t>Nnemkadi Ogwumike</t>
  </si>
  <si>
    <t>Stanford</t>
  </si>
  <si>
    <t>Cypress, TX</t>
  </si>
  <si>
    <t>Odyssey Sims</t>
  </si>
  <si>
    <t>Irving, TX</t>
  </si>
  <si>
    <t>Breanna Stewart</t>
  </si>
  <si>
    <t>F/C</t>
  </si>
  <si>
    <t>North Syracuse, NY</t>
  </si>
  <si>
    <t>Diana Taurasi</t>
  </si>
  <si>
    <t>Chino, CA</t>
  </si>
  <si>
    <t>Lindsay Whalen</t>
  </si>
  <si>
    <t>Minnesota</t>
  </si>
  <si>
    <t>Hutchinson, MN</t>
  </si>
  <si>
    <t>Basketball</t>
  </si>
  <si>
    <t>http://www.usab.com/womens/national-team/roster.aspx</t>
  </si>
  <si>
    <t>http://olympics.usahockey.com/page/show/862508-2014-u-s-olympic-women-s-ice-hockey-team-roster</t>
  </si>
  <si>
    <t>Gymnastics</t>
  </si>
  <si>
    <t>Gabby Dougles</t>
  </si>
  <si>
    <t>Aly Raisman</t>
  </si>
  <si>
    <t>McKayla Maroney</t>
  </si>
  <si>
    <t>Kyla Ross</t>
  </si>
  <si>
    <t>Jordan Wieber</t>
  </si>
  <si>
    <t>Various sources</t>
  </si>
  <si>
    <t>Source</t>
  </si>
  <si>
    <t>Manual Enter</t>
  </si>
  <si>
    <t>GK</t>
  </si>
  <si>
    <t>FC Kansas City</t>
  </si>
  <si>
    <t>Shannon Boxx</t>
  </si>
  <si>
    <t>M</t>
  </si>
  <si>
    <t>Redondo Beach, Calif.</t>
  </si>
  <si>
    <t>Chicago Red Stars</t>
  </si>
  <si>
    <t>D</t>
  </si>
  <si>
    <t>Seattle Reign FC</t>
  </si>
  <si>
    <t>Tobin Heath</t>
  </si>
  <si>
    <t>Basking Ridge, N.J.</t>
  </si>
  <si>
    <t>Paris Saint-Germain (France)</t>
  </si>
  <si>
    <t>Sydney Leroux</t>
  </si>
  <si>
    <t>Los Angeles, Calif.</t>
  </si>
  <si>
    <t>Carli Lloyd</t>
  </si>
  <si>
    <t>Delran, N.J.</t>
  </si>
  <si>
    <t>Western New York Flash</t>
  </si>
  <si>
    <t>Portland Thorns FC</t>
  </si>
  <si>
    <t>Boston Breakers</t>
  </si>
  <si>
    <t>Alex Morgan</t>
  </si>
  <si>
    <t>Diamond Bar, Calif.</t>
  </si>
  <si>
    <t>Heather O'Reilly</t>
  </si>
  <si>
    <t>East Brunswick, N.J.</t>
  </si>
  <si>
    <t>Kelley O'Hara</t>
  </si>
  <si>
    <t>Fayetteville, Ga.</t>
  </si>
  <si>
    <t>Sky Blue FC</t>
  </si>
  <si>
    <t>Christie Rampone</t>
  </si>
  <si>
    <t>Point Pleasant, N.J.</t>
  </si>
  <si>
    <t>Megan Rapinoe</t>
  </si>
  <si>
    <t>Redding, Calif.</t>
  </si>
  <si>
    <t>Lyon (France)</t>
  </si>
  <si>
    <t>Amy Rodriguez</t>
  </si>
  <si>
    <t>Lake Forest, Calif.</t>
  </si>
  <si>
    <t>Becky Sauerbrunn</t>
  </si>
  <si>
    <t>St. Louis, Mo.</t>
  </si>
  <si>
    <t>Hope Solo</t>
  </si>
  <si>
    <t>Richland, Wash.</t>
  </si>
  <si>
    <t>Abby Wambach</t>
  </si>
  <si>
    <t>Rochester, N.Y.</t>
  </si>
  <si>
    <t>Soccer</t>
  </si>
  <si>
    <t>http://www.sports-reference.com/olympics/athletes/wa/abby-wambach-1.html</t>
  </si>
  <si>
    <t>Heather Mitts</t>
  </si>
  <si>
    <t>Amy LePeilbet</t>
  </si>
  <si>
    <t>Lauren Cheney</t>
  </si>
  <si>
    <t>Rachel Buehler</t>
  </si>
  <si>
    <t>Tennis</t>
  </si>
  <si>
    <t>Serena Williams</t>
  </si>
  <si>
    <t>Venus Williams</t>
  </si>
  <si>
    <t>Christina McHale</t>
  </si>
  <si>
    <t>Rowing</t>
  </si>
  <si>
    <t>Coxed Eights</t>
  </si>
  <si>
    <t>Erin Cafaro</t>
  </si>
  <si>
    <t>Susan Francia</t>
  </si>
  <si>
    <t>Esther Lofgren</t>
  </si>
  <si>
    <t>Taylor Ritzel</t>
  </si>
  <si>
    <t>Meghan Musnicki</t>
  </si>
  <si>
    <t>Elle Logan</t>
  </si>
  <si>
    <t>Caroline Lind</t>
  </si>
  <si>
    <t>Caryn Davies</t>
  </si>
  <si>
    <t>Mary Whipple</t>
  </si>
  <si>
    <t>http://www.sports-reference.com/olympics/countries/USA/summer/2012/ROW/</t>
  </si>
  <si>
    <t>http://www.sports-reference.com/olympics/countries/USA/summer/2012/TEN/</t>
  </si>
  <si>
    <t>Swimming</t>
  </si>
  <si>
    <t>4x100meter medley</t>
  </si>
  <si>
    <t>Missy Franklin</t>
  </si>
  <si>
    <t>Women's 4 × 100 metres Medley Relay</t>
  </si>
  <si>
    <t>Gold</t>
  </si>
  <si>
    <t>Rebecca Soni</t>
  </si>
  <si>
    <t>Dana Vollmer</t>
  </si>
  <si>
    <t>Allison Schmitt</t>
  </si>
  <si>
    <t>Rachel Bootsma</t>
  </si>
  <si>
    <t>Breeja Larson</t>
  </si>
  <si>
    <t>Claire Donahue</t>
  </si>
  <si>
    <t>Jessica Hardy</t>
  </si>
  <si>
    <t>Fencing</t>
  </si>
  <si>
    <t>Lee Kiefer</t>
  </si>
  <si>
    <t>Women's Foil, Team</t>
  </si>
  <si>
    <t>Nicole Ross</t>
  </si>
  <si>
    <t>Doris Willette</t>
  </si>
  <si>
    <t>Nzingha Prescod</t>
  </si>
  <si>
    <t>Foil</t>
  </si>
  <si>
    <t>Maya Lawrence</t>
  </si>
  <si>
    <t>Women's Épée, Individual</t>
  </si>
  <si>
    <t>Courtney Hurley</t>
  </si>
  <si>
    <t>Susie Scanlan</t>
  </si>
  <si>
    <t>Epee</t>
  </si>
  <si>
    <t>Sabre</t>
  </si>
  <si>
    <t>Mariel Zagunis</t>
  </si>
  <si>
    <t>Women's Sabre, Individual</t>
  </si>
  <si>
    <t>Dagmara Wozniak</t>
  </si>
  <si>
    <t>Melissa Gonzalez</t>
  </si>
  <si>
    <t>Women's Hockey</t>
  </si>
  <si>
    <t>Rachel Dawson</t>
  </si>
  <si>
    <t>Michelle Vittese</t>
  </si>
  <si>
    <t>Shannon Taylor</t>
  </si>
  <si>
    <t>Julia Reinprecht</t>
  </si>
  <si>
    <t>Keli Smith-Puzo</t>
  </si>
  <si>
    <t>Katie Reinprecht</t>
  </si>
  <si>
    <t>Katie O'Donnell</t>
  </si>
  <si>
    <t>Michelle Kasold</t>
  </si>
  <si>
    <t>Caroline Nichols</t>
  </si>
  <si>
    <t>Paige Selenski</t>
  </si>
  <si>
    <t>Claire Laubach</t>
  </si>
  <si>
    <t>Katelyn Falgowski</t>
  </si>
  <si>
    <t>Amy Tran-Swensen</t>
  </si>
  <si>
    <t>Kayla Bashore-Smedley</t>
  </si>
  <si>
    <t>Lauren Crandall</t>
  </si>
  <si>
    <t>Field Hockey</t>
  </si>
  <si>
    <t>Striker</t>
  </si>
  <si>
    <t>Defense</t>
  </si>
  <si>
    <t>Midfield</t>
  </si>
  <si>
    <t>Goalkeeper</t>
  </si>
  <si>
    <t>Betsey Armstrong</t>
  </si>
  <si>
    <t>Women's Water Polo</t>
  </si>
  <si>
    <t>Heather Petri</t>
  </si>
  <si>
    <t>Melissa Seidemann</t>
  </si>
  <si>
    <t>Brenda Villa</t>
  </si>
  <si>
    <t>Lauren Wenger</t>
  </si>
  <si>
    <t>Maggie Steffens</t>
  </si>
  <si>
    <t>Courtney Mathewson</t>
  </si>
  <si>
    <t>Jessica Steffens</t>
  </si>
  <si>
    <t>Elsie Windes</t>
  </si>
  <si>
    <t>Kelly Rulon</t>
  </si>
  <si>
    <t>Annika Dries</t>
  </si>
  <si>
    <t>Kami Craig</t>
  </si>
  <si>
    <t>Water Polo</t>
  </si>
  <si>
    <t>http://www.wtatennis.com/singles-rankings</t>
  </si>
  <si>
    <t>Sloane Stephens</t>
  </si>
  <si>
    <t>Madison Keys</t>
  </si>
  <si>
    <t>22/17/1995</t>
  </si>
  <si>
    <t>Coco Vandeweghe</t>
  </si>
  <si>
    <t>Varvana Lepchenko</t>
  </si>
  <si>
    <t>Lauren Davis</t>
  </si>
  <si>
    <t>Alison Riske</t>
  </si>
  <si>
    <t>Shelby Rogers</t>
  </si>
  <si>
    <t>Vania King</t>
  </si>
  <si>
    <t>Golf</t>
  </si>
  <si>
    <t>http://www.lpga.com/golf-players/players.aspx?t=Top100MoneyList&amp;q=100</t>
  </si>
  <si>
    <t>Stacy Lewis</t>
  </si>
  <si>
    <t>Michelle Wie</t>
  </si>
  <si>
    <t>Lexi Thompson</t>
  </si>
  <si>
    <t>Cristie Kerr</t>
  </si>
  <si>
    <t>Paula Creamer</t>
  </si>
  <si>
    <t>Mo Martin</t>
  </si>
  <si>
    <t>Angela Stanford</t>
  </si>
  <si>
    <t>Jessica Korda</t>
  </si>
  <si>
    <t>Lizette Salas</t>
  </si>
  <si>
    <t>Brittany Lincicome</t>
  </si>
  <si>
    <t>Gerina Piller</t>
  </si>
  <si>
    <t>Morgan Pressel</t>
  </si>
  <si>
    <t>Austin Ernst</t>
  </si>
  <si>
    <t>Christina Kim</t>
  </si>
  <si>
    <t>Mina Harigae</t>
  </si>
  <si>
    <t>Danielle Scott-Arruda</t>
  </si>
  <si>
    <t>Women's Volleyball</t>
  </si>
  <si>
    <t>Silver</t>
  </si>
  <si>
    <t>Tayyiba Haneef-Park</t>
  </si>
  <si>
    <t>Lindsey Berg</t>
  </si>
  <si>
    <t>Tamari Miyashiro</t>
  </si>
  <si>
    <t>Nicole Davis</t>
  </si>
  <si>
    <t>Jordan Larson</t>
  </si>
  <si>
    <t>Megan Hodge</t>
  </si>
  <si>
    <t>Christa Harmotto</t>
  </si>
  <si>
    <t>Logan Tom</t>
  </si>
  <si>
    <t>Foluke Akinradewo</t>
  </si>
  <si>
    <t>Courtney Thompson</t>
  </si>
  <si>
    <t>Destinee Hooker</t>
  </si>
  <si>
    <t>Volleyball</t>
  </si>
  <si>
    <t>MB</t>
  </si>
  <si>
    <t>Setter</t>
  </si>
  <si>
    <t>Libero</t>
  </si>
  <si>
    <t>OH</t>
  </si>
  <si>
    <t>Opposite</t>
  </si>
  <si>
    <t>CB</t>
  </si>
  <si>
    <t>CF</t>
  </si>
  <si>
    <t>Squash</t>
  </si>
  <si>
    <t>Nicol David</t>
  </si>
  <si>
    <t>Laura Massaro</t>
  </si>
  <si>
    <t>Raneem El Welily</t>
  </si>
  <si>
    <t>Joelle King</t>
  </si>
  <si>
    <t>Camille Serme</t>
  </si>
  <si>
    <t>Alison Waters</t>
  </si>
  <si>
    <t>Low Wee Wern</t>
  </si>
  <si>
    <t>Nour El Tayeb</t>
  </si>
  <si>
    <t>Nour El Sherbini</t>
  </si>
  <si>
    <t>Amanda Sobhy</t>
  </si>
  <si>
    <t>Annie Au</t>
  </si>
  <si>
    <t>Softball</t>
  </si>
  <si>
    <t>SS</t>
  </si>
  <si>
    <t>Pitcher</t>
  </si>
  <si>
    <t>Monica Abbott</t>
  </si>
  <si>
    <t>Women's Softball</t>
  </si>
  <si>
    <t>Laura Berg</t>
  </si>
  <si>
    <t>Crystl Bustos</t>
  </si>
  <si>
    <t>Andrea Duran</t>
  </si>
  <si>
    <t>Jennie Finch</t>
  </si>
  <si>
    <t>Tairia Flowers</t>
  </si>
  <si>
    <t>Vicky Galindo</t>
  </si>
  <si>
    <t>Lovie Jung</t>
  </si>
  <si>
    <t>Kelly Kretschman</t>
  </si>
  <si>
    <t>Lauren Lappin</t>
  </si>
  <si>
    <t>Caitlin Lowe</t>
  </si>
  <si>
    <t>Jessica Mendoza</t>
  </si>
  <si>
    <t>Stacey Nuveman</t>
  </si>
  <si>
    <t>Cat Osterman</t>
  </si>
  <si>
    <t>Natasha Watley</t>
  </si>
  <si>
    <t>http://www.sports-reference.com/olympics/countries/USA/summer/2008/SOF/</t>
  </si>
  <si>
    <t>OF</t>
  </si>
  <si>
    <t>IF</t>
  </si>
  <si>
    <t>RHP</t>
  </si>
  <si>
    <t>UT</t>
  </si>
  <si>
    <t>3B</t>
  </si>
  <si>
    <t>2B</t>
  </si>
  <si>
    <t>BMI</t>
  </si>
  <si>
    <t>Predicted 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</si>
</sst>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Your Height and Weight</c:v>
          </c:tx>
          <c:spPr>
            <a:ln w="28575">
              <a:noFill/>
            </a:ln>
            <a:effectLst>
              <a:glow rad="1016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diamond"/>
            <c:size val="7"/>
            <c:spPr>
              <a:effectLst>
                <a:glow rad="1016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Sheet1!$B$3</c:f>
              <c:numCache>
                <c:formatCode>General</c:formatCode>
                <c:ptCount val="1"/>
                <c:pt idx="0">
                  <c:v>66</c:v>
                </c:pt>
              </c:numCache>
            </c:numRef>
          </c:xVal>
          <c:yVal>
            <c:numRef>
              <c:f>Sheet1!$B$4</c:f>
              <c:numCache>
                <c:formatCode>General</c:formatCode>
                <c:ptCount val="1"/>
                <c:pt idx="0">
                  <c:v>136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Ice Hockey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Sheet1!$D$11:$D$31</c:f>
              <c:numCache>
                <c:formatCode>General</c:formatCode>
                <c:ptCount val="21"/>
                <c:pt idx="0">
                  <c:v>68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68</c:v>
                </c:pt>
                <c:pt idx="5">
                  <c:v>68</c:v>
                </c:pt>
                <c:pt idx="6">
                  <c:v>64</c:v>
                </c:pt>
                <c:pt idx="7">
                  <c:v>68</c:v>
                </c:pt>
                <c:pt idx="8">
                  <c:v>70</c:v>
                </c:pt>
                <c:pt idx="9">
                  <c:v>72</c:v>
                </c:pt>
                <c:pt idx="10">
                  <c:v>67</c:v>
                </c:pt>
                <c:pt idx="11">
                  <c:v>62</c:v>
                </c:pt>
                <c:pt idx="12">
                  <c:v>68</c:v>
                </c:pt>
                <c:pt idx="13">
                  <c:v>64</c:v>
                </c:pt>
                <c:pt idx="14">
                  <c:v>70</c:v>
                </c:pt>
                <c:pt idx="15">
                  <c:v>68</c:v>
                </c:pt>
                <c:pt idx="16">
                  <c:v>65</c:v>
                </c:pt>
                <c:pt idx="17">
                  <c:v>71</c:v>
                </c:pt>
                <c:pt idx="18">
                  <c:v>66</c:v>
                </c:pt>
                <c:pt idx="19">
                  <c:v>66</c:v>
                </c:pt>
                <c:pt idx="20">
                  <c:v>65</c:v>
                </c:pt>
              </c:numCache>
            </c:numRef>
          </c:xVal>
          <c:yVal>
            <c:numRef>
              <c:f>Sheet1!$E$11:$E$31</c:f>
              <c:numCache>
                <c:formatCode>General</c:formatCode>
                <c:ptCount val="21"/>
                <c:pt idx="0">
                  <c:v>130</c:v>
                </c:pt>
                <c:pt idx="1">
                  <c:v>156</c:v>
                </c:pt>
                <c:pt idx="2">
                  <c:v>155</c:v>
                </c:pt>
                <c:pt idx="3">
                  <c:v>145</c:v>
                </c:pt>
                <c:pt idx="4">
                  <c:v>170</c:v>
                </c:pt>
                <c:pt idx="5">
                  <c:v>162</c:v>
                </c:pt>
                <c:pt idx="6">
                  <c:v>150</c:v>
                </c:pt>
                <c:pt idx="7">
                  <c:v>149</c:v>
                </c:pt>
                <c:pt idx="8">
                  <c:v>170</c:v>
                </c:pt>
                <c:pt idx="9">
                  <c:v>170</c:v>
                </c:pt>
                <c:pt idx="10">
                  <c:v>155</c:v>
                </c:pt>
                <c:pt idx="11">
                  <c:v>125</c:v>
                </c:pt>
                <c:pt idx="12">
                  <c:v>147</c:v>
                </c:pt>
                <c:pt idx="13">
                  <c:v>148</c:v>
                </c:pt>
                <c:pt idx="14">
                  <c:v>160</c:v>
                </c:pt>
                <c:pt idx="15">
                  <c:v>170</c:v>
                </c:pt>
                <c:pt idx="16">
                  <c:v>140</c:v>
                </c:pt>
                <c:pt idx="17">
                  <c:v>172</c:v>
                </c:pt>
                <c:pt idx="18">
                  <c:v>155</c:v>
                </c:pt>
                <c:pt idx="19">
                  <c:v>155</c:v>
                </c:pt>
                <c:pt idx="20">
                  <c:v>136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Sheet1!$A$32</c:f>
              <c:strCache>
                <c:ptCount val="1"/>
                <c:pt idx="0">
                  <c:v>Basketball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Sheet1!$D$32:$D$47</c:f>
              <c:numCache>
                <c:formatCode>General</c:formatCode>
                <c:ptCount val="16"/>
                <c:pt idx="0">
                  <c:v>72</c:v>
                </c:pt>
                <c:pt idx="1">
                  <c:v>69</c:v>
                </c:pt>
                <c:pt idx="2">
                  <c:v>76</c:v>
                </c:pt>
                <c:pt idx="3">
                  <c:v>69</c:v>
                </c:pt>
                <c:pt idx="4">
                  <c:v>77</c:v>
                </c:pt>
                <c:pt idx="5">
                  <c:v>74</c:v>
                </c:pt>
                <c:pt idx="6">
                  <c:v>80</c:v>
                </c:pt>
                <c:pt idx="7">
                  <c:v>76</c:v>
                </c:pt>
                <c:pt idx="8">
                  <c:v>71</c:v>
                </c:pt>
                <c:pt idx="9">
                  <c:v>73</c:v>
                </c:pt>
                <c:pt idx="10">
                  <c:v>72</c:v>
                </c:pt>
                <c:pt idx="11">
                  <c:v>74</c:v>
                </c:pt>
                <c:pt idx="12">
                  <c:v>68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</c:numCache>
            </c:numRef>
          </c:xVal>
          <c:yVal>
            <c:numRef>
              <c:f>Sheet1!$E$32:$E$47</c:f>
              <c:numCache>
                <c:formatCode>General</c:formatCode>
                <c:ptCount val="16"/>
                <c:pt idx="0">
                  <c:v>166</c:v>
                </c:pt>
                <c:pt idx="1">
                  <c:v>150</c:v>
                </c:pt>
                <c:pt idx="2">
                  <c:v>198</c:v>
                </c:pt>
                <c:pt idx="3">
                  <c:v>145</c:v>
                </c:pt>
                <c:pt idx="4">
                  <c:v>210</c:v>
                </c:pt>
                <c:pt idx="5">
                  <c:v>175</c:v>
                </c:pt>
                <c:pt idx="6">
                  <c:v>199</c:v>
                </c:pt>
                <c:pt idx="7">
                  <c:v>185</c:v>
                </c:pt>
                <c:pt idx="8">
                  <c:v>166</c:v>
                </c:pt>
                <c:pt idx="9">
                  <c:v>160</c:v>
                </c:pt>
                <c:pt idx="10">
                  <c:v>176</c:v>
                </c:pt>
                <c:pt idx="11">
                  <c:v>188</c:v>
                </c:pt>
                <c:pt idx="12">
                  <c:v>155</c:v>
                </c:pt>
                <c:pt idx="13">
                  <c:v>175</c:v>
                </c:pt>
                <c:pt idx="14">
                  <c:v>163</c:v>
                </c:pt>
                <c:pt idx="15">
                  <c:v>169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Sheet1!$A$48</c:f>
              <c:strCache>
                <c:ptCount val="1"/>
                <c:pt idx="0">
                  <c:v>Gymnastics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Sheet1!$D$48:$D$52</c:f>
              <c:numCache>
                <c:formatCode>General</c:formatCode>
                <c:ptCount val="5"/>
                <c:pt idx="0">
                  <c:v>59</c:v>
                </c:pt>
                <c:pt idx="1">
                  <c:v>62</c:v>
                </c:pt>
                <c:pt idx="2">
                  <c:v>63</c:v>
                </c:pt>
                <c:pt idx="3">
                  <c:v>61</c:v>
                </c:pt>
                <c:pt idx="4">
                  <c:v>62</c:v>
                </c:pt>
              </c:numCache>
            </c:numRef>
          </c:xVal>
          <c:yVal>
            <c:numRef>
              <c:f>Sheet1!$E$48:$E$52</c:f>
              <c:numCache>
                <c:formatCode>General</c:formatCode>
                <c:ptCount val="5"/>
                <c:pt idx="0">
                  <c:v>90</c:v>
                </c:pt>
                <c:pt idx="1">
                  <c:v>115</c:v>
                </c:pt>
                <c:pt idx="2">
                  <c:v>101</c:v>
                </c:pt>
                <c:pt idx="3">
                  <c:v>116</c:v>
                </c:pt>
                <c:pt idx="4">
                  <c:v>115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Sheet1!$A$53</c:f>
              <c:strCache>
                <c:ptCount val="1"/>
                <c:pt idx="0">
                  <c:v>Soccer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Sheet1!$D$53:$D$69</c:f>
              <c:numCache>
                <c:formatCode>General</c:formatCode>
                <c:ptCount val="17"/>
                <c:pt idx="0">
                  <c:v>68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64</c:v>
                </c:pt>
                <c:pt idx="10">
                  <c:v>67</c:v>
                </c:pt>
                <c:pt idx="11">
                  <c:v>69</c:v>
                </c:pt>
                <c:pt idx="12">
                  <c:v>71</c:v>
                </c:pt>
                <c:pt idx="13">
                  <c:v>64.5</c:v>
                </c:pt>
                <c:pt idx="14">
                  <c:v>66.5</c:v>
                </c:pt>
                <c:pt idx="15">
                  <c:v>68</c:v>
                </c:pt>
                <c:pt idx="16">
                  <c:v>64.5</c:v>
                </c:pt>
              </c:numCache>
            </c:numRef>
          </c:xVal>
          <c:yVal>
            <c:numRef>
              <c:f>Sheet1!$E$53:$E$69</c:f>
              <c:numCache>
                <c:formatCode>General</c:formatCode>
                <c:ptCount val="17"/>
                <c:pt idx="0">
                  <c:v>148</c:v>
                </c:pt>
                <c:pt idx="1">
                  <c:v>130</c:v>
                </c:pt>
                <c:pt idx="2">
                  <c:v>146</c:v>
                </c:pt>
                <c:pt idx="3">
                  <c:v>141</c:v>
                </c:pt>
                <c:pt idx="4">
                  <c:v>137</c:v>
                </c:pt>
                <c:pt idx="5">
                  <c:v>132</c:v>
                </c:pt>
                <c:pt idx="6">
                  <c:v>128</c:v>
                </c:pt>
                <c:pt idx="7">
                  <c:v>141</c:v>
                </c:pt>
                <c:pt idx="8">
                  <c:v>132</c:v>
                </c:pt>
                <c:pt idx="9">
                  <c:v>146</c:v>
                </c:pt>
                <c:pt idx="10">
                  <c:v>141</c:v>
                </c:pt>
                <c:pt idx="11">
                  <c:v>154</c:v>
                </c:pt>
                <c:pt idx="12">
                  <c:v>179</c:v>
                </c:pt>
                <c:pt idx="13">
                  <c:v>121</c:v>
                </c:pt>
                <c:pt idx="14">
                  <c:v>143</c:v>
                </c:pt>
                <c:pt idx="15">
                  <c:v>154</c:v>
                </c:pt>
                <c:pt idx="16">
                  <c:v>143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Sheet1!$A$70</c:f>
              <c:strCache>
                <c:ptCount val="1"/>
                <c:pt idx="0">
                  <c:v>Tennis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Sheet1!$D$70:$D$80</c:f>
              <c:numCache>
                <c:formatCode>General</c:formatCode>
                <c:ptCount val="11"/>
                <c:pt idx="0">
                  <c:v>68.5</c:v>
                </c:pt>
                <c:pt idx="1">
                  <c:v>72.5</c:v>
                </c:pt>
                <c:pt idx="2">
                  <c:v>67</c:v>
                </c:pt>
                <c:pt idx="3">
                  <c:v>70</c:v>
                </c:pt>
                <c:pt idx="4">
                  <c:v>73</c:v>
                </c:pt>
                <c:pt idx="5">
                  <c:v>71</c:v>
                </c:pt>
                <c:pt idx="6">
                  <c:v>62</c:v>
                </c:pt>
                <c:pt idx="7">
                  <c:v>67</c:v>
                </c:pt>
                <c:pt idx="8">
                  <c:v>69</c:v>
                </c:pt>
                <c:pt idx="9">
                  <c:v>69</c:v>
                </c:pt>
                <c:pt idx="10">
                  <c:v>65</c:v>
                </c:pt>
              </c:numCache>
            </c:numRef>
          </c:xVal>
          <c:yVal>
            <c:numRef>
              <c:f>Sheet1!$E$70:$E$80</c:f>
              <c:numCache>
                <c:formatCode>General</c:formatCode>
                <c:ptCount val="11"/>
                <c:pt idx="0">
                  <c:v>154</c:v>
                </c:pt>
                <c:pt idx="1">
                  <c:v>161</c:v>
                </c:pt>
                <c:pt idx="2">
                  <c:v>135</c:v>
                </c:pt>
                <c:pt idx="3">
                  <c:v>145</c:v>
                </c:pt>
                <c:pt idx="4">
                  <c:v>155</c:v>
                </c:pt>
                <c:pt idx="5">
                  <c:v>159</c:v>
                </c:pt>
                <c:pt idx="6">
                  <c:v>121</c:v>
                </c:pt>
                <c:pt idx="7">
                  <c:v>137</c:v>
                </c:pt>
                <c:pt idx="8">
                  <c:v>145</c:v>
                </c:pt>
                <c:pt idx="9">
                  <c:v>155</c:v>
                </c:pt>
                <c:pt idx="10">
                  <c:v>130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Sheet1!$A$81</c:f>
              <c:strCache>
                <c:ptCount val="1"/>
                <c:pt idx="0">
                  <c:v>Rowing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Sheet1!$D$81:$D$89</c:f>
              <c:numCache>
                <c:formatCode>General</c:formatCode>
                <c:ptCount val="9"/>
                <c:pt idx="0">
                  <c:v>68.5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70.5</c:v>
                </c:pt>
                <c:pt idx="5">
                  <c:v>74</c:v>
                </c:pt>
                <c:pt idx="6">
                  <c:v>72</c:v>
                </c:pt>
                <c:pt idx="7">
                  <c:v>75.5</c:v>
                </c:pt>
                <c:pt idx="8">
                  <c:v>62.5</c:v>
                </c:pt>
              </c:numCache>
            </c:numRef>
          </c:xVal>
          <c:yVal>
            <c:numRef>
              <c:f>Sheet1!$E$81:$E$89</c:f>
              <c:numCache>
                <c:formatCode>General</c:formatCode>
                <c:ptCount val="9"/>
                <c:pt idx="0">
                  <c:v>161</c:v>
                </c:pt>
                <c:pt idx="1">
                  <c:v>176</c:v>
                </c:pt>
                <c:pt idx="2">
                  <c:v>174</c:v>
                </c:pt>
                <c:pt idx="3">
                  <c:v>185</c:v>
                </c:pt>
                <c:pt idx="4">
                  <c:v>176</c:v>
                </c:pt>
                <c:pt idx="5">
                  <c:v>176</c:v>
                </c:pt>
                <c:pt idx="6">
                  <c:v>176</c:v>
                </c:pt>
                <c:pt idx="7">
                  <c:v>181</c:v>
                </c:pt>
                <c:pt idx="8">
                  <c:v>106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Sheet1!$A$90</c:f>
              <c:strCache>
                <c:ptCount val="1"/>
                <c:pt idx="0">
                  <c:v>Swimming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Sheet1!$D$90:$D$97</c:f>
              <c:numCache>
                <c:formatCode>General</c:formatCode>
                <c:ptCount val="8"/>
                <c:pt idx="0">
                  <c:v>72.5</c:v>
                </c:pt>
                <c:pt idx="1">
                  <c:v>68</c:v>
                </c:pt>
                <c:pt idx="2">
                  <c:v>72.5</c:v>
                </c:pt>
                <c:pt idx="3">
                  <c:v>72.5</c:v>
                </c:pt>
                <c:pt idx="4">
                  <c:v>68</c:v>
                </c:pt>
                <c:pt idx="5">
                  <c:v>72</c:v>
                </c:pt>
                <c:pt idx="6">
                  <c:v>66.5</c:v>
                </c:pt>
                <c:pt idx="7">
                  <c:v>70.5</c:v>
                </c:pt>
              </c:numCache>
            </c:numRef>
          </c:xVal>
          <c:yVal>
            <c:numRef>
              <c:f>Sheet1!$E$90:$E$97</c:f>
              <c:numCache>
                <c:formatCode>General</c:formatCode>
                <c:ptCount val="8"/>
                <c:pt idx="0">
                  <c:v>165</c:v>
                </c:pt>
                <c:pt idx="1">
                  <c:v>134</c:v>
                </c:pt>
                <c:pt idx="2">
                  <c:v>150</c:v>
                </c:pt>
                <c:pt idx="3">
                  <c:v>163</c:v>
                </c:pt>
                <c:pt idx="4">
                  <c:v>146</c:v>
                </c:pt>
                <c:pt idx="5">
                  <c:v>161</c:v>
                </c:pt>
                <c:pt idx="6">
                  <c:v>139</c:v>
                </c:pt>
                <c:pt idx="7">
                  <c:v>154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Sheet1!$A$98</c:f>
              <c:strCache>
                <c:ptCount val="1"/>
                <c:pt idx="0">
                  <c:v>Fencing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Sheet1!$D$98:$D$106</c:f>
              <c:numCache>
                <c:formatCode>General</c:formatCode>
                <c:ptCount val="9"/>
                <c:pt idx="0">
                  <c:v>64</c:v>
                </c:pt>
                <c:pt idx="1">
                  <c:v>64.5</c:v>
                </c:pt>
                <c:pt idx="2">
                  <c:v>61.5</c:v>
                </c:pt>
                <c:pt idx="3">
                  <c:v>64</c:v>
                </c:pt>
                <c:pt idx="4">
                  <c:v>66.5</c:v>
                </c:pt>
                <c:pt idx="5">
                  <c:v>68</c:v>
                </c:pt>
                <c:pt idx="6">
                  <c:v>66.5</c:v>
                </c:pt>
                <c:pt idx="7">
                  <c:v>68</c:v>
                </c:pt>
                <c:pt idx="8">
                  <c:v>68</c:v>
                </c:pt>
              </c:numCache>
            </c:numRef>
          </c:xVal>
          <c:yVal>
            <c:numRef>
              <c:f>Sheet1!$E$98:$E$106</c:f>
              <c:numCache>
                <c:formatCode>General</c:formatCode>
                <c:ptCount val="9"/>
                <c:pt idx="0">
                  <c:v>106</c:v>
                </c:pt>
                <c:pt idx="1">
                  <c:v>126</c:v>
                </c:pt>
                <c:pt idx="2">
                  <c:v>132</c:v>
                </c:pt>
                <c:pt idx="3">
                  <c:v>134</c:v>
                </c:pt>
                <c:pt idx="4">
                  <c:v>141</c:v>
                </c:pt>
                <c:pt idx="5">
                  <c:v>161</c:v>
                </c:pt>
                <c:pt idx="6">
                  <c:v>128</c:v>
                </c:pt>
                <c:pt idx="7">
                  <c:v>168</c:v>
                </c:pt>
                <c:pt idx="8">
                  <c:v>170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Sheet1!$A$107</c:f>
              <c:strCache>
                <c:ptCount val="1"/>
                <c:pt idx="0">
                  <c:v>Field Hockey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Sheet1!$D$107:$D$122</c:f>
              <c:numCache>
                <c:formatCode>General</c:formatCode>
                <c:ptCount val="16"/>
                <c:pt idx="0">
                  <c:v>64</c:v>
                </c:pt>
                <c:pt idx="1">
                  <c:v>70</c:v>
                </c:pt>
                <c:pt idx="2">
                  <c:v>62.5</c:v>
                </c:pt>
                <c:pt idx="3">
                  <c:v>68</c:v>
                </c:pt>
                <c:pt idx="4">
                  <c:v>62.5</c:v>
                </c:pt>
                <c:pt idx="5">
                  <c:v>64.5</c:v>
                </c:pt>
                <c:pt idx="6">
                  <c:v>64</c:v>
                </c:pt>
                <c:pt idx="7">
                  <c:v>61</c:v>
                </c:pt>
                <c:pt idx="8">
                  <c:v>62.5</c:v>
                </c:pt>
                <c:pt idx="9">
                  <c:v>64</c:v>
                </c:pt>
                <c:pt idx="10">
                  <c:v>66.5</c:v>
                </c:pt>
                <c:pt idx="11">
                  <c:v>68</c:v>
                </c:pt>
                <c:pt idx="12">
                  <c:v>66</c:v>
                </c:pt>
                <c:pt idx="13">
                  <c:v>62.5</c:v>
                </c:pt>
                <c:pt idx="14">
                  <c:v>61.5</c:v>
                </c:pt>
                <c:pt idx="15">
                  <c:v>62.5</c:v>
                </c:pt>
              </c:numCache>
            </c:numRef>
          </c:xVal>
          <c:yVal>
            <c:numRef>
              <c:f>Sheet1!$E$107:$E$122</c:f>
              <c:numCache>
                <c:formatCode>General</c:formatCode>
                <c:ptCount val="16"/>
                <c:pt idx="0">
                  <c:v>130</c:v>
                </c:pt>
                <c:pt idx="1">
                  <c:v>159</c:v>
                </c:pt>
                <c:pt idx="2">
                  <c:v>128</c:v>
                </c:pt>
                <c:pt idx="3">
                  <c:v>146</c:v>
                </c:pt>
                <c:pt idx="4">
                  <c:v>126</c:v>
                </c:pt>
                <c:pt idx="5">
                  <c:v>146</c:v>
                </c:pt>
                <c:pt idx="6">
                  <c:v>123</c:v>
                </c:pt>
                <c:pt idx="7">
                  <c:v>126</c:v>
                </c:pt>
                <c:pt idx="8">
                  <c:v>126</c:v>
                </c:pt>
                <c:pt idx="9">
                  <c:v>141</c:v>
                </c:pt>
                <c:pt idx="10">
                  <c:v>141</c:v>
                </c:pt>
                <c:pt idx="11">
                  <c:v>154</c:v>
                </c:pt>
                <c:pt idx="12">
                  <c:v>134</c:v>
                </c:pt>
                <c:pt idx="13">
                  <c:v>141</c:v>
                </c:pt>
                <c:pt idx="14">
                  <c:v>128</c:v>
                </c:pt>
                <c:pt idx="15">
                  <c:v>130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Sheet1!$A$123</c:f>
              <c:strCache>
                <c:ptCount val="1"/>
                <c:pt idx="0">
                  <c:v>Water Polo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Sheet1!$D$123:$D$134</c:f>
              <c:numCache>
                <c:formatCode>General</c:formatCode>
                <c:ptCount val="12"/>
                <c:pt idx="0">
                  <c:v>74</c:v>
                </c:pt>
                <c:pt idx="1">
                  <c:v>70.5</c:v>
                </c:pt>
                <c:pt idx="2">
                  <c:v>72</c:v>
                </c:pt>
                <c:pt idx="3">
                  <c:v>64</c:v>
                </c:pt>
                <c:pt idx="4">
                  <c:v>75</c:v>
                </c:pt>
                <c:pt idx="5">
                  <c:v>68.5</c:v>
                </c:pt>
                <c:pt idx="6">
                  <c:v>66.5</c:v>
                </c:pt>
                <c:pt idx="7">
                  <c:v>72</c:v>
                </c:pt>
                <c:pt idx="8">
                  <c:v>70</c:v>
                </c:pt>
                <c:pt idx="9">
                  <c:v>70</c:v>
                </c:pt>
                <c:pt idx="10">
                  <c:v>72.5</c:v>
                </c:pt>
                <c:pt idx="11">
                  <c:v>70.5</c:v>
                </c:pt>
              </c:numCache>
            </c:numRef>
          </c:xVal>
          <c:yVal>
            <c:numRef>
              <c:f>Sheet1!$E$123:$E$134</c:f>
              <c:numCache>
                <c:formatCode>General</c:formatCode>
                <c:ptCount val="12"/>
                <c:pt idx="0">
                  <c:v>170</c:v>
                </c:pt>
                <c:pt idx="1">
                  <c:v>161</c:v>
                </c:pt>
                <c:pt idx="2">
                  <c:v>231</c:v>
                </c:pt>
                <c:pt idx="3">
                  <c:v>174</c:v>
                </c:pt>
                <c:pt idx="4">
                  <c:v>170</c:v>
                </c:pt>
                <c:pt idx="5">
                  <c:v>154</c:v>
                </c:pt>
                <c:pt idx="6">
                  <c:v>157</c:v>
                </c:pt>
                <c:pt idx="7">
                  <c:v>165</c:v>
                </c:pt>
                <c:pt idx="8">
                  <c:v>154</c:v>
                </c:pt>
                <c:pt idx="9">
                  <c:v>134</c:v>
                </c:pt>
                <c:pt idx="10">
                  <c:v>196</c:v>
                </c:pt>
                <c:pt idx="11">
                  <c:v>196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Sheet1!$A$135</c:f>
              <c:strCache>
                <c:ptCount val="1"/>
                <c:pt idx="0">
                  <c:v>Golf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Sheet1!$D$135:$D$149</c:f>
              <c:numCache>
                <c:formatCode>General</c:formatCode>
                <c:ptCount val="15"/>
                <c:pt idx="0">
                  <c:v>65</c:v>
                </c:pt>
                <c:pt idx="1">
                  <c:v>73</c:v>
                </c:pt>
                <c:pt idx="2">
                  <c:v>72</c:v>
                </c:pt>
                <c:pt idx="3">
                  <c:v>63</c:v>
                </c:pt>
                <c:pt idx="4">
                  <c:v>69</c:v>
                </c:pt>
                <c:pt idx="5">
                  <c:v>63</c:v>
                </c:pt>
                <c:pt idx="6">
                  <c:v>66</c:v>
                </c:pt>
                <c:pt idx="7">
                  <c:v>71</c:v>
                </c:pt>
                <c:pt idx="8">
                  <c:v>64</c:v>
                </c:pt>
                <c:pt idx="9">
                  <c:v>70</c:v>
                </c:pt>
                <c:pt idx="10">
                  <c:v>67</c:v>
                </c:pt>
                <c:pt idx="11">
                  <c:v>65</c:v>
                </c:pt>
                <c:pt idx="12">
                  <c:v>65</c:v>
                </c:pt>
                <c:pt idx="13">
                  <c:v>66</c:v>
                </c:pt>
                <c:pt idx="14">
                  <c:v>64</c:v>
                </c:pt>
              </c:numCache>
            </c:numRef>
          </c:xVal>
          <c:yVal>
            <c:numRef>
              <c:f>Sheet1!$E$135:$E$149</c:f>
              <c:numCache>
                <c:formatCode>General</c:formatCode>
                <c:ptCount val="15"/>
                <c:pt idx="1">
                  <c:v>150</c:v>
                </c:pt>
                <c:pt idx="3">
                  <c:v>138</c:v>
                </c:pt>
                <c:pt idx="4">
                  <c:v>130</c:v>
                </c:pt>
                <c:pt idx="7">
                  <c:v>106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Sheet1!$A$150</c:f>
              <c:strCache>
                <c:ptCount val="1"/>
                <c:pt idx="0">
                  <c:v>Volleyball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Sheet1!$D$150:$D$161</c:f>
              <c:numCache>
                <c:formatCode>General</c:formatCode>
                <c:ptCount val="12"/>
                <c:pt idx="0">
                  <c:v>74</c:v>
                </c:pt>
                <c:pt idx="1">
                  <c:v>78.5</c:v>
                </c:pt>
                <c:pt idx="2">
                  <c:v>68</c:v>
                </c:pt>
                <c:pt idx="3">
                  <c:v>66.5</c:v>
                </c:pt>
                <c:pt idx="4">
                  <c:v>65.5</c:v>
                </c:pt>
                <c:pt idx="5">
                  <c:v>74</c:v>
                </c:pt>
                <c:pt idx="6">
                  <c:v>72.5</c:v>
                </c:pt>
                <c:pt idx="7">
                  <c:v>74</c:v>
                </c:pt>
                <c:pt idx="8">
                  <c:v>73</c:v>
                </c:pt>
                <c:pt idx="9">
                  <c:v>75</c:v>
                </c:pt>
                <c:pt idx="10">
                  <c:v>68</c:v>
                </c:pt>
                <c:pt idx="11">
                  <c:v>75.5</c:v>
                </c:pt>
              </c:numCache>
            </c:numRef>
          </c:xVal>
          <c:yVal>
            <c:numRef>
              <c:f>Sheet1!$E$150:$E$161</c:f>
              <c:numCache>
                <c:formatCode>General</c:formatCode>
                <c:ptCount val="12"/>
                <c:pt idx="0">
                  <c:v>187</c:v>
                </c:pt>
                <c:pt idx="1">
                  <c:v>181</c:v>
                </c:pt>
                <c:pt idx="2">
                  <c:v>170</c:v>
                </c:pt>
                <c:pt idx="3">
                  <c:v>161</c:v>
                </c:pt>
                <c:pt idx="4">
                  <c:v>146</c:v>
                </c:pt>
                <c:pt idx="5">
                  <c:v>150</c:v>
                </c:pt>
                <c:pt idx="6">
                  <c:v>174</c:v>
                </c:pt>
                <c:pt idx="7">
                  <c:v>176</c:v>
                </c:pt>
                <c:pt idx="8">
                  <c:v>170</c:v>
                </c:pt>
                <c:pt idx="9">
                  <c:v>174</c:v>
                </c:pt>
                <c:pt idx="10">
                  <c:v>146</c:v>
                </c:pt>
                <c:pt idx="11">
                  <c:v>161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Sheet1!$A$162</c:f>
              <c:strCache>
                <c:ptCount val="1"/>
                <c:pt idx="0">
                  <c:v>Squash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Sheet1!$D$162:$D$172</c:f>
              <c:numCache>
                <c:formatCode>General</c:formatCode>
                <c:ptCount val="11"/>
                <c:pt idx="0">
                  <c:v>64</c:v>
                </c:pt>
                <c:pt idx="1">
                  <c:v>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68</c:v>
                </c:pt>
                <c:pt idx="10">
                  <c:v>0</c:v>
                </c:pt>
              </c:numCache>
            </c:numRef>
          </c:xVal>
          <c:yVal>
            <c:numRef>
              <c:f>Sheet1!$E$162:$E$172</c:f>
              <c:numCache>
                <c:formatCode>General</c:formatCode>
                <c:ptCount val="11"/>
                <c:pt idx="0">
                  <c:v>110</c:v>
                </c:pt>
                <c:pt idx="1">
                  <c:v>146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Sheet1!$A$173</c:f>
              <c:strCache>
                <c:ptCount val="1"/>
                <c:pt idx="0">
                  <c:v>Softball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Sheet1!$D$173:$D$187</c:f>
              <c:numCache>
                <c:formatCode>General</c:formatCode>
                <c:ptCount val="15"/>
                <c:pt idx="0">
                  <c:v>75</c:v>
                </c:pt>
                <c:pt idx="1">
                  <c:v>66</c:v>
                </c:pt>
                <c:pt idx="2">
                  <c:v>68</c:v>
                </c:pt>
                <c:pt idx="3">
                  <c:v>66</c:v>
                </c:pt>
                <c:pt idx="4">
                  <c:v>72.5</c:v>
                </c:pt>
                <c:pt idx="5">
                  <c:v>66.5</c:v>
                </c:pt>
                <c:pt idx="6">
                  <c:v>64</c:v>
                </c:pt>
                <c:pt idx="7">
                  <c:v>66</c:v>
                </c:pt>
                <c:pt idx="8">
                  <c:v>64.5</c:v>
                </c:pt>
                <c:pt idx="9">
                  <c:v>66.5</c:v>
                </c:pt>
                <c:pt idx="10">
                  <c:v>66.5</c:v>
                </c:pt>
                <c:pt idx="11">
                  <c:v>68</c:v>
                </c:pt>
                <c:pt idx="12">
                  <c:v>72</c:v>
                </c:pt>
                <c:pt idx="13">
                  <c:v>74</c:v>
                </c:pt>
                <c:pt idx="14">
                  <c:v>68.5</c:v>
                </c:pt>
              </c:numCache>
            </c:numRef>
          </c:xVal>
          <c:yVal>
            <c:numRef>
              <c:f>Sheet1!$E$173:$E$187</c:f>
              <c:numCache>
                <c:formatCode>General</c:formatCode>
                <c:ptCount val="15"/>
                <c:pt idx="0">
                  <c:v>194</c:v>
                </c:pt>
                <c:pt idx="1">
                  <c:v>134</c:v>
                </c:pt>
                <c:pt idx="2">
                  <c:v>225</c:v>
                </c:pt>
                <c:pt idx="3">
                  <c:v>132</c:v>
                </c:pt>
                <c:pt idx="4">
                  <c:v>170</c:v>
                </c:pt>
                <c:pt idx="5">
                  <c:v>161</c:v>
                </c:pt>
                <c:pt idx="6">
                  <c:v>130</c:v>
                </c:pt>
                <c:pt idx="7">
                  <c:v>141</c:v>
                </c:pt>
                <c:pt idx="8">
                  <c:v>146</c:v>
                </c:pt>
                <c:pt idx="9">
                  <c:v>161</c:v>
                </c:pt>
                <c:pt idx="10">
                  <c:v>126</c:v>
                </c:pt>
                <c:pt idx="11">
                  <c:v>146</c:v>
                </c:pt>
                <c:pt idx="12">
                  <c:v>240</c:v>
                </c:pt>
                <c:pt idx="13">
                  <c:v>174</c:v>
                </c:pt>
                <c:pt idx="14">
                  <c:v>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88272"/>
        <c:axId val="451487096"/>
      </c:scatterChart>
      <c:valAx>
        <c:axId val="451488272"/>
        <c:scaling>
          <c:orientation val="minMax"/>
          <c:max val="80"/>
          <c:min val="5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(Inches)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487096"/>
        <c:crosses val="autoZero"/>
        <c:crossBetween val="midCat"/>
      </c:valAx>
      <c:valAx>
        <c:axId val="451487096"/>
        <c:scaling>
          <c:orientation val="minMax"/>
          <c:max val="250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(LBS)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488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Your Height and Weight</c:v>
          </c:tx>
          <c:spPr>
            <a:ln w="28575">
              <a:noFill/>
            </a:ln>
            <a:effectLst>
              <a:glow rad="76200">
                <a:srgbClr val="FF0000">
                  <a:alpha val="81000"/>
                </a:srgbClr>
              </a:glow>
            </a:effectLst>
          </c:spPr>
          <c:marker>
            <c:symbol val="diamond"/>
            <c:size val="7"/>
            <c:spPr>
              <a:effectLst>
                <a:glow rad="76200">
                  <a:srgbClr val="FF0000">
                    <a:alpha val="81000"/>
                  </a:srgbClr>
                </a:glow>
              </a:effectLst>
            </c:spPr>
          </c:marker>
          <c:xVal>
            <c:numRef>
              <c:f>Sheet1!$B$3</c:f>
              <c:numCache>
                <c:formatCode>General</c:formatCode>
                <c:ptCount val="1"/>
                <c:pt idx="0">
                  <c:v>66</c:v>
                </c:pt>
              </c:numCache>
            </c:numRef>
          </c:xVal>
          <c:yVal>
            <c:numRef>
              <c:f>Sheet1!$B$5</c:f>
              <c:numCache>
                <c:formatCode>#,##0.0</c:formatCode>
                <c:ptCount val="1"/>
                <c:pt idx="0">
                  <c:v>21.948576675849402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Ice Hockey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Sheet1!$D$11:$D$31</c:f>
              <c:numCache>
                <c:formatCode>General</c:formatCode>
                <c:ptCount val="21"/>
                <c:pt idx="0">
                  <c:v>68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68</c:v>
                </c:pt>
                <c:pt idx="5">
                  <c:v>68</c:v>
                </c:pt>
                <c:pt idx="6">
                  <c:v>64</c:v>
                </c:pt>
                <c:pt idx="7">
                  <c:v>68</c:v>
                </c:pt>
                <c:pt idx="8">
                  <c:v>70</c:v>
                </c:pt>
                <c:pt idx="9">
                  <c:v>72</c:v>
                </c:pt>
                <c:pt idx="10">
                  <c:v>67</c:v>
                </c:pt>
                <c:pt idx="11">
                  <c:v>62</c:v>
                </c:pt>
                <c:pt idx="12">
                  <c:v>68</c:v>
                </c:pt>
                <c:pt idx="13">
                  <c:v>64</c:v>
                </c:pt>
                <c:pt idx="14">
                  <c:v>70</c:v>
                </c:pt>
                <c:pt idx="15">
                  <c:v>68</c:v>
                </c:pt>
                <c:pt idx="16">
                  <c:v>65</c:v>
                </c:pt>
                <c:pt idx="17">
                  <c:v>71</c:v>
                </c:pt>
                <c:pt idx="18">
                  <c:v>66</c:v>
                </c:pt>
                <c:pt idx="19">
                  <c:v>66</c:v>
                </c:pt>
                <c:pt idx="20">
                  <c:v>65</c:v>
                </c:pt>
              </c:numCache>
            </c:numRef>
          </c:xVal>
          <c:yVal>
            <c:numRef>
              <c:f>Sheet1!$G$11:$G$31</c:f>
              <c:numCache>
                <c:formatCode>0.0</c:formatCode>
                <c:ptCount val="21"/>
                <c:pt idx="0">
                  <c:v>19.764273356401386</c:v>
                </c:pt>
                <c:pt idx="1">
                  <c:v>23.034656584751101</c:v>
                </c:pt>
                <c:pt idx="2">
                  <c:v>23.565095155709344</c:v>
                </c:pt>
                <c:pt idx="3">
                  <c:v>22.707730006683004</c:v>
                </c:pt>
                <c:pt idx="4">
                  <c:v>25.84558823529412</c:v>
                </c:pt>
                <c:pt idx="5">
                  <c:v>24.629325259515571</c:v>
                </c:pt>
                <c:pt idx="6">
                  <c:v>25.74462890625</c:v>
                </c:pt>
                <c:pt idx="7">
                  <c:v>22.652897923875432</c:v>
                </c:pt>
                <c:pt idx="8">
                  <c:v>24.389795918367348</c:v>
                </c:pt>
                <c:pt idx="9">
                  <c:v>23.053626543209877</c:v>
                </c:pt>
                <c:pt idx="10">
                  <c:v>24.273780351971485</c:v>
                </c:pt>
                <c:pt idx="11">
                  <c:v>22.860301768990631</c:v>
                </c:pt>
                <c:pt idx="12">
                  <c:v>22.348832179930795</c:v>
                </c:pt>
                <c:pt idx="13">
                  <c:v>25.4013671875</c:v>
                </c:pt>
                <c:pt idx="14">
                  <c:v>22.955102040816328</c:v>
                </c:pt>
                <c:pt idx="15">
                  <c:v>25.84558823529412</c:v>
                </c:pt>
                <c:pt idx="16">
                  <c:v>23.294674556213018</c:v>
                </c:pt>
                <c:pt idx="17">
                  <c:v>23.986510612973618</c:v>
                </c:pt>
                <c:pt idx="18">
                  <c:v>25.014921946740131</c:v>
                </c:pt>
                <c:pt idx="19">
                  <c:v>25.014921946740131</c:v>
                </c:pt>
                <c:pt idx="20">
                  <c:v>22.629112426035501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Sheet1!$A$32</c:f>
              <c:strCache>
                <c:ptCount val="1"/>
                <c:pt idx="0">
                  <c:v>Basketball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Sheet1!$D$32:$D$47</c:f>
              <c:numCache>
                <c:formatCode>General</c:formatCode>
                <c:ptCount val="16"/>
                <c:pt idx="0">
                  <c:v>72</c:v>
                </c:pt>
                <c:pt idx="1">
                  <c:v>69</c:v>
                </c:pt>
                <c:pt idx="2">
                  <c:v>76</c:v>
                </c:pt>
                <c:pt idx="3">
                  <c:v>69</c:v>
                </c:pt>
                <c:pt idx="4">
                  <c:v>77</c:v>
                </c:pt>
                <c:pt idx="5">
                  <c:v>74</c:v>
                </c:pt>
                <c:pt idx="6">
                  <c:v>80</c:v>
                </c:pt>
                <c:pt idx="7">
                  <c:v>76</c:v>
                </c:pt>
                <c:pt idx="8">
                  <c:v>71</c:v>
                </c:pt>
                <c:pt idx="9">
                  <c:v>73</c:v>
                </c:pt>
                <c:pt idx="10">
                  <c:v>72</c:v>
                </c:pt>
                <c:pt idx="11">
                  <c:v>74</c:v>
                </c:pt>
                <c:pt idx="12">
                  <c:v>68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</c:numCache>
            </c:numRef>
          </c:xVal>
          <c:yVal>
            <c:numRef>
              <c:f>Sheet1!$G$32:$G$47</c:f>
              <c:numCache>
                <c:formatCode>0.0</c:formatCode>
                <c:ptCount val="16"/>
                <c:pt idx="0">
                  <c:v>22.51118827160494</c:v>
                </c:pt>
                <c:pt idx="1">
                  <c:v>22.148708254568366</c:v>
                </c:pt>
                <c:pt idx="2">
                  <c:v>24.098684210526315</c:v>
                </c:pt>
                <c:pt idx="3">
                  <c:v>21.410417979416088</c:v>
                </c:pt>
                <c:pt idx="4">
                  <c:v>24.899645808736722</c:v>
                </c:pt>
                <c:pt idx="5">
                  <c:v>22.466216216216218</c:v>
                </c:pt>
                <c:pt idx="6">
                  <c:v>21.85890625</c:v>
                </c:pt>
                <c:pt idx="7">
                  <c:v>22.516447368421051</c:v>
                </c:pt>
                <c:pt idx="8">
                  <c:v>23.149771870660583</c:v>
                </c:pt>
                <c:pt idx="9">
                  <c:v>21.107149559016701</c:v>
                </c:pt>
                <c:pt idx="10">
                  <c:v>23.867283950617281</c:v>
                </c:pt>
                <c:pt idx="11">
                  <c:v>24.135135135135133</c:v>
                </c:pt>
                <c:pt idx="12">
                  <c:v>23.565095155709344</c:v>
                </c:pt>
                <c:pt idx="13">
                  <c:v>21.299342105263158</c:v>
                </c:pt>
                <c:pt idx="14">
                  <c:v>22.104359567901234</c:v>
                </c:pt>
                <c:pt idx="15">
                  <c:v>24.95421130014703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Sheet1!$A$48</c:f>
              <c:strCache>
                <c:ptCount val="1"/>
                <c:pt idx="0">
                  <c:v>Gymnastics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Sheet1!$D$48:$D$52</c:f>
              <c:numCache>
                <c:formatCode>General</c:formatCode>
                <c:ptCount val="5"/>
                <c:pt idx="0">
                  <c:v>59</c:v>
                </c:pt>
                <c:pt idx="1">
                  <c:v>62</c:v>
                </c:pt>
                <c:pt idx="2">
                  <c:v>63</c:v>
                </c:pt>
                <c:pt idx="3">
                  <c:v>61</c:v>
                </c:pt>
                <c:pt idx="4">
                  <c:v>62</c:v>
                </c:pt>
              </c:numCache>
            </c:numRef>
          </c:xVal>
          <c:yVal>
            <c:numRef>
              <c:f>Sheet1!$G$48:$G$52</c:f>
              <c:numCache>
                <c:formatCode>0.0</c:formatCode>
                <c:ptCount val="5"/>
                <c:pt idx="0">
                  <c:v>18.17581154840563</c:v>
                </c:pt>
                <c:pt idx="1">
                  <c:v>21.031477627471386</c:v>
                </c:pt>
                <c:pt idx="2">
                  <c:v>17.889392794154698</c:v>
                </c:pt>
                <c:pt idx="3">
                  <c:v>21.915614082235958</c:v>
                </c:pt>
                <c:pt idx="4">
                  <c:v>21.031477627471386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Sheet1!$A$53</c:f>
              <c:strCache>
                <c:ptCount val="1"/>
                <c:pt idx="0">
                  <c:v>Soccer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Sheet1!$D$53:$D$69</c:f>
              <c:numCache>
                <c:formatCode>General</c:formatCode>
                <c:ptCount val="17"/>
                <c:pt idx="0">
                  <c:v>68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64</c:v>
                </c:pt>
                <c:pt idx="10">
                  <c:v>67</c:v>
                </c:pt>
                <c:pt idx="11">
                  <c:v>69</c:v>
                </c:pt>
                <c:pt idx="12">
                  <c:v>71</c:v>
                </c:pt>
                <c:pt idx="13">
                  <c:v>64.5</c:v>
                </c:pt>
                <c:pt idx="14">
                  <c:v>66.5</c:v>
                </c:pt>
                <c:pt idx="15">
                  <c:v>68</c:v>
                </c:pt>
                <c:pt idx="16">
                  <c:v>64.5</c:v>
                </c:pt>
              </c:numCache>
            </c:numRef>
          </c:xVal>
          <c:yVal>
            <c:numRef>
              <c:f>Sheet1!$G$53:$G$69</c:f>
              <c:numCache>
                <c:formatCode>0.0</c:formatCode>
                <c:ptCount val="17"/>
                <c:pt idx="0">
                  <c:v>22.500865051903112</c:v>
                </c:pt>
                <c:pt idx="1">
                  <c:v>20.980257116620752</c:v>
                </c:pt>
                <c:pt idx="2">
                  <c:v>22.864335041211849</c:v>
                </c:pt>
                <c:pt idx="3">
                  <c:v>21.436634948096884</c:v>
                </c:pt>
                <c:pt idx="4">
                  <c:v>21.454889730452216</c:v>
                </c:pt>
                <c:pt idx="5">
                  <c:v>21.963550295857988</c:v>
                </c:pt>
                <c:pt idx="6">
                  <c:v>21.297988165680472</c:v>
                </c:pt>
                <c:pt idx="7">
                  <c:v>22.755509641873278</c:v>
                </c:pt>
                <c:pt idx="8">
                  <c:v>20.671864557807975</c:v>
                </c:pt>
                <c:pt idx="9">
                  <c:v>25.05810546875</c:v>
                </c:pt>
                <c:pt idx="10">
                  <c:v>22.081309868567608</c:v>
                </c:pt>
                <c:pt idx="11">
                  <c:v>22.739340474690191</c:v>
                </c:pt>
                <c:pt idx="12">
                  <c:v>24.962705812338822</c:v>
                </c:pt>
                <c:pt idx="13">
                  <c:v>20.446607775975</c:v>
                </c:pt>
                <c:pt idx="14">
                  <c:v>22.732545649838883</c:v>
                </c:pt>
                <c:pt idx="15">
                  <c:v>23.413062283737023</c:v>
                </c:pt>
                <c:pt idx="16">
                  <c:v>24.164172826152274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Sheet1!$A$70</c:f>
              <c:strCache>
                <c:ptCount val="1"/>
                <c:pt idx="0">
                  <c:v>Tennis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Sheet1!$D$70:$D$80</c:f>
              <c:numCache>
                <c:formatCode>General</c:formatCode>
                <c:ptCount val="11"/>
                <c:pt idx="0">
                  <c:v>68.5</c:v>
                </c:pt>
                <c:pt idx="1">
                  <c:v>72.5</c:v>
                </c:pt>
                <c:pt idx="2">
                  <c:v>67</c:v>
                </c:pt>
                <c:pt idx="3">
                  <c:v>70</c:v>
                </c:pt>
                <c:pt idx="4">
                  <c:v>73</c:v>
                </c:pt>
                <c:pt idx="5">
                  <c:v>71</c:v>
                </c:pt>
                <c:pt idx="6">
                  <c:v>62</c:v>
                </c:pt>
                <c:pt idx="7">
                  <c:v>67</c:v>
                </c:pt>
                <c:pt idx="8">
                  <c:v>69</c:v>
                </c:pt>
                <c:pt idx="9">
                  <c:v>69</c:v>
                </c:pt>
                <c:pt idx="10">
                  <c:v>65</c:v>
                </c:pt>
              </c:numCache>
            </c:numRef>
          </c:xVal>
          <c:yVal>
            <c:numRef>
              <c:f>Sheet1!$G$70:$G$80</c:f>
              <c:numCache>
                <c:formatCode>0.0</c:formatCode>
                <c:ptCount val="11"/>
                <c:pt idx="0">
                  <c:v>23.072513186637543</c:v>
                </c:pt>
                <c:pt idx="1">
                  <c:v>21.533032104637336</c:v>
                </c:pt>
                <c:pt idx="2">
                  <c:v>21.141679661394519</c:v>
                </c:pt>
                <c:pt idx="3">
                  <c:v>20.803061224489795</c:v>
                </c:pt>
                <c:pt idx="4">
                  <c:v>20.447551135297427</c:v>
                </c:pt>
                <c:pt idx="5">
                  <c:v>22.173576671295379</c:v>
                </c:pt>
                <c:pt idx="6">
                  <c:v>22.128772112382933</c:v>
                </c:pt>
                <c:pt idx="7">
                  <c:v>21.454889730452216</c:v>
                </c:pt>
                <c:pt idx="8">
                  <c:v>21.410417979416088</c:v>
                </c:pt>
                <c:pt idx="9">
                  <c:v>22.886998529720646</c:v>
                </c:pt>
                <c:pt idx="10">
                  <c:v>21.630769230769232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Sheet1!$A$81</c:f>
              <c:strCache>
                <c:ptCount val="1"/>
                <c:pt idx="0">
                  <c:v>Rowing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Sheet1!$D$81:$D$89</c:f>
              <c:numCache>
                <c:formatCode>General</c:formatCode>
                <c:ptCount val="9"/>
                <c:pt idx="0">
                  <c:v>68.5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70.5</c:v>
                </c:pt>
                <c:pt idx="5">
                  <c:v>74</c:v>
                </c:pt>
                <c:pt idx="6">
                  <c:v>72</c:v>
                </c:pt>
                <c:pt idx="7">
                  <c:v>75.5</c:v>
                </c:pt>
                <c:pt idx="8">
                  <c:v>62.5</c:v>
                </c:pt>
              </c:numCache>
            </c:numRef>
          </c:xVal>
          <c:yVal>
            <c:numRef>
              <c:f>Sheet1!$G$81:$G$89</c:f>
              <c:numCache>
                <c:formatCode>0.0</c:formatCode>
                <c:ptCount val="9"/>
                <c:pt idx="0">
                  <c:v>24.121263786030156</c:v>
                </c:pt>
                <c:pt idx="1">
                  <c:v>22.594594594594593</c:v>
                </c:pt>
                <c:pt idx="2">
                  <c:v>22.337837837837839</c:v>
                </c:pt>
                <c:pt idx="3">
                  <c:v>23.75</c:v>
                </c:pt>
                <c:pt idx="4">
                  <c:v>24.893717619838036</c:v>
                </c:pt>
                <c:pt idx="5">
                  <c:v>22.594594594594593</c:v>
                </c:pt>
                <c:pt idx="6">
                  <c:v>23.867283950617281</c:v>
                </c:pt>
                <c:pt idx="7">
                  <c:v>22.3223542827069</c:v>
                </c:pt>
                <c:pt idx="8">
                  <c:v>19.076608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Sheet1!$A$90</c:f>
              <c:strCache>
                <c:ptCount val="1"/>
                <c:pt idx="0">
                  <c:v>Swimming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Sheet1!$D$90:$D$97</c:f>
              <c:numCache>
                <c:formatCode>General</c:formatCode>
                <c:ptCount val="8"/>
                <c:pt idx="0">
                  <c:v>72.5</c:v>
                </c:pt>
                <c:pt idx="1">
                  <c:v>68</c:v>
                </c:pt>
                <c:pt idx="2">
                  <c:v>72.5</c:v>
                </c:pt>
                <c:pt idx="3">
                  <c:v>72.5</c:v>
                </c:pt>
                <c:pt idx="4">
                  <c:v>68</c:v>
                </c:pt>
                <c:pt idx="5">
                  <c:v>72</c:v>
                </c:pt>
                <c:pt idx="6">
                  <c:v>66.5</c:v>
                </c:pt>
                <c:pt idx="7">
                  <c:v>70.5</c:v>
                </c:pt>
              </c:numCache>
            </c:numRef>
          </c:xVal>
          <c:yVal>
            <c:numRef>
              <c:f>Sheet1!$G$90:$G$97</c:f>
              <c:numCache>
                <c:formatCode>0.0</c:formatCode>
                <c:ptCount val="8"/>
                <c:pt idx="0">
                  <c:v>22.068014268727705</c:v>
                </c:pt>
                <c:pt idx="1">
                  <c:v>20.372404844290656</c:v>
                </c:pt>
                <c:pt idx="2">
                  <c:v>20.061831153388823</c:v>
                </c:pt>
                <c:pt idx="3">
                  <c:v>21.800523186682518</c:v>
                </c:pt>
                <c:pt idx="4">
                  <c:v>22.196799307958475</c:v>
                </c:pt>
                <c:pt idx="5">
                  <c:v>21.833140432098766</c:v>
                </c:pt>
                <c:pt idx="6">
                  <c:v>22.096670247046184</c:v>
                </c:pt>
                <c:pt idx="7">
                  <c:v>21.782002917358284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Sheet1!$A$98</c:f>
              <c:strCache>
                <c:ptCount val="1"/>
                <c:pt idx="0">
                  <c:v>Fencing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Sheet1!$D$98:$D$106</c:f>
              <c:numCache>
                <c:formatCode>General</c:formatCode>
                <c:ptCount val="9"/>
                <c:pt idx="0">
                  <c:v>64</c:v>
                </c:pt>
                <c:pt idx="1">
                  <c:v>64.5</c:v>
                </c:pt>
                <c:pt idx="2">
                  <c:v>61.5</c:v>
                </c:pt>
                <c:pt idx="3">
                  <c:v>64</c:v>
                </c:pt>
                <c:pt idx="4">
                  <c:v>66.5</c:v>
                </c:pt>
                <c:pt idx="5">
                  <c:v>68</c:v>
                </c:pt>
                <c:pt idx="6">
                  <c:v>66.5</c:v>
                </c:pt>
                <c:pt idx="7">
                  <c:v>68</c:v>
                </c:pt>
                <c:pt idx="8">
                  <c:v>68</c:v>
                </c:pt>
              </c:numCache>
            </c:numRef>
          </c:xVal>
          <c:yVal>
            <c:numRef>
              <c:f>Sheet1!$G$98:$G$106</c:f>
              <c:numCache>
                <c:formatCode>0.0</c:formatCode>
                <c:ptCount val="9"/>
                <c:pt idx="0">
                  <c:v>18.19287109375</c:v>
                </c:pt>
                <c:pt idx="1">
                  <c:v>21.291508923742562</c:v>
                </c:pt>
                <c:pt idx="2">
                  <c:v>24.534602419194922</c:v>
                </c:pt>
                <c:pt idx="3">
                  <c:v>22.99853515625</c:v>
                </c:pt>
                <c:pt idx="4">
                  <c:v>22.414607948442537</c:v>
                </c:pt>
                <c:pt idx="5">
                  <c:v>24.477292387543251</c:v>
                </c:pt>
                <c:pt idx="6">
                  <c:v>20.348012889366274</c:v>
                </c:pt>
                <c:pt idx="7">
                  <c:v>25.541522491349482</c:v>
                </c:pt>
                <c:pt idx="8">
                  <c:v>25.84558823529412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Sheet1!$A$107</c:f>
              <c:strCache>
                <c:ptCount val="1"/>
                <c:pt idx="0">
                  <c:v>Field Hockey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Sheet1!$D$107:$D$122</c:f>
              <c:numCache>
                <c:formatCode>General</c:formatCode>
                <c:ptCount val="16"/>
                <c:pt idx="0">
                  <c:v>64</c:v>
                </c:pt>
                <c:pt idx="1">
                  <c:v>70</c:v>
                </c:pt>
                <c:pt idx="2">
                  <c:v>62.5</c:v>
                </c:pt>
                <c:pt idx="3">
                  <c:v>68</c:v>
                </c:pt>
                <c:pt idx="4">
                  <c:v>62.5</c:v>
                </c:pt>
                <c:pt idx="5">
                  <c:v>64.5</c:v>
                </c:pt>
                <c:pt idx="6">
                  <c:v>64</c:v>
                </c:pt>
                <c:pt idx="7">
                  <c:v>61</c:v>
                </c:pt>
                <c:pt idx="8">
                  <c:v>62.5</c:v>
                </c:pt>
                <c:pt idx="9">
                  <c:v>64</c:v>
                </c:pt>
                <c:pt idx="10">
                  <c:v>66.5</c:v>
                </c:pt>
                <c:pt idx="11">
                  <c:v>68</c:v>
                </c:pt>
                <c:pt idx="12">
                  <c:v>66</c:v>
                </c:pt>
                <c:pt idx="13">
                  <c:v>62.5</c:v>
                </c:pt>
                <c:pt idx="14">
                  <c:v>61.5</c:v>
                </c:pt>
                <c:pt idx="15">
                  <c:v>62.5</c:v>
                </c:pt>
              </c:numCache>
            </c:numRef>
          </c:xVal>
          <c:yVal>
            <c:numRef>
              <c:f>Sheet1!$G$107:$G$122</c:f>
              <c:numCache>
                <c:formatCode>0.0</c:formatCode>
                <c:ptCount val="16"/>
                <c:pt idx="0">
                  <c:v>22.31201171875</c:v>
                </c:pt>
                <c:pt idx="1">
                  <c:v>22.811632653061224</c:v>
                </c:pt>
                <c:pt idx="2">
                  <c:v>23.035903999999999</c:v>
                </c:pt>
                <c:pt idx="3">
                  <c:v>22.196799307958475</c:v>
                </c:pt>
                <c:pt idx="4">
                  <c:v>22.675968000000001</c:v>
                </c:pt>
                <c:pt idx="5">
                  <c:v>24.671113514812813</c:v>
                </c:pt>
                <c:pt idx="6">
                  <c:v>21.110595703125</c:v>
                </c:pt>
                <c:pt idx="7">
                  <c:v>23.804891158290783</c:v>
                </c:pt>
                <c:pt idx="8">
                  <c:v>22.675968000000001</c:v>
                </c:pt>
                <c:pt idx="9">
                  <c:v>24.199951171875</c:v>
                </c:pt>
                <c:pt idx="10">
                  <c:v>22.414607948442537</c:v>
                </c:pt>
                <c:pt idx="11">
                  <c:v>23.413062283737023</c:v>
                </c:pt>
                <c:pt idx="12">
                  <c:v>21.625803489439853</c:v>
                </c:pt>
                <c:pt idx="13">
                  <c:v>25.375488000000001</c:v>
                </c:pt>
                <c:pt idx="14">
                  <c:v>23.791129618613258</c:v>
                </c:pt>
                <c:pt idx="15">
                  <c:v>23.395839999999996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Sheet1!$A$123</c:f>
              <c:strCache>
                <c:ptCount val="1"/>
                <c:pt idx="0">
                  <c:v>Water Polo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Sheet1!$D$123:$D$134</c:f>
              <c:numCache>
                <c:formatCode>General</c:formatCode>
                <c:ptCount val="12"/>
                <c:pt idx="0">
                  <c:v>74</c:v>
                </c:pt>
                <c:pt idx="1">
                  <c:v>70.5</c:v>
                </c:pt>
                <c:pt idx="2">
                  <c:v>72</c:v>
                </c:pt>
                <c:pt idx="3">
                  <c:v>64</c:v>
                </c:pt>
                <c:pt idx="4">
                  <c:v>75</c:v>
                </c:pt>
                <c:pt idx="5">
                  <c:v>68.5</c:v>
                </c:pt>
                <c:pt idx="6">
                  <c:v>66.5</c:v>
                </c:pt>
                <c:pt idx="7">
                  <c:v>72</c:v>
                </c:pt>
                <c:pt idx="8">
                  <c:v>70</c:v>
                </c:pt>
                <c:pt idx="9">
                  <c:v>70</c:v>
                </c:pt>
                <c:pt idx="10">
                  <c:v>72.5</c:v>
                </c:pt>
                <c:pt idx="11">
                  <c:v>70.5</c:v>
                </c:pt>
              </c:numCache>
            </c:numRef>
          </c:xVal>
          <c:yVal>
            <c:numRef>
              <c:f>Sheet1!$G$123:$G$134</c:f>
              <c:numCache>
                <c:formatCode>0.0</c:formatCode>
                <c:ptCount val="12"/>
                <c:pt idx="0">
                  <c:v>21.824324324324323</c:v>
                </c:pt>
                <c:pt idx="1">
                  <c:v>22.772093959056388</c:v>
                </c:pt>
                <c:pt idx="2">
                  <c:v>31.325810185185183</c:v>
                </c:pt>
                <c:pt idx="3">
                  <c:v>29.86376953125</c:v>
                </c:pt>
                <c:pt idx="4">
                  <c:v>21.246222222222222</c:v>
                </c:pt>
                <c:pt idx="5">
                  <c:v>23.072513186637543</c:v>
                </c:pt>
                <c:pt idx="6">
                  <c:v>24.95810955961332</c:v>
                </c:pt>
                <c:pt idx="7">
                  <c:v>22.375578703703706</c:v>
                </c:pt>
                <c:pt idx="8">
                  <c:v>22.094285714285714</c:v>
                </c:pt>
                <c:pt idx="9">
                  <c:v>19.224897959183672</c:v>
                </c:pt>
                <c:pt idx="10">
                  <c:v>26.214126040428059</c:v>
                </c:pt>
                <c:pt idx="11">
                  <c:v>27.722549167546905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Sheet1!$A$135</c:f>
              <c:strCache>
                <c:ptCount val="1"/>
                <c:pt idx="0">
                  <c:v>Golf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Sheet1!$D$135:$D$149</c:f>
              <c:numCache>
                <c:formatCode>General</c:formatCode>
                <c:ptCount val="15"/>
                <c:pt idx="0">
                  <c:v>65</c:v>
                </c:pt>
                <c:pt idx="1">
                  <c:v>73</c:v>
                </c:pt>
                <c:pt idx="2">
                  <c:v>72</c:v>
                </c:pt>
                <c:pt idx="3">
                  <c:v>63</c:v>
                </c:pt>
                <c:pt idx="4">
                  <c:v>69</c:v>
                </c:pt>
                <c:pt idx="5">
                  <c:v>63</c:v>
                </c:pt>
                <c:pt idx="6">
                  <c:v>66</c:v>
                </c:pt>
                <c:pt idx="7">
                  <c:v>71</c:v>
                </c:pt>
                <c:pt idx="8">
                  <c:v>64</c:v>
                </c:pt>
                <c:pt idx="9">
                  <c:v>70</c:v>
                </c:pt>
                <c:pt idx="10">
                  <c:v>67</c:v>
                </c:pt>
                <c:pt idx="11">
                  <c:v>65</c:v>
                </c:pt>
                <c:pt idx="12">
                  <c:v>65</c:v>
                </c:pt>
                <c:pt idx="13">
                  <c:v>66</c:v>
                </c:pt>
                <c:pt idx="14">
                  <c:v>64</c:v>
                </c:pt>
              </c:numCache>
            </c:numRef>
          </c:xVal>
          <c:yVal>
            <c:numRef>
              <c:f>Sheet1!$G$135:$G$149</c:f>
              <c:numCache>
                <c:formatCode>0.0</c:formatCode>
                <c:ptCount val="15"/>
                <c:pt idx="0">
                  <c:v>0</c:v>
                </c:pt>
                <c:pt idx="1">
                  <c:v>19.787952711578157</c:v>
                </c:pt>
                <c:pt idx="2">
                  <c:v>0</c:v>
                </c:pt>
                <c:pt idx="3">
                  <c:v>24.442932728647015</c:v>
                </c:pt>
                <c:pt idx="4">
                  <c:v>19.195547153959254</c:v>
                </c:pt>
                <c:pt idx="5">
                  <c:v>0</c:v>
                </c:pt>
                <c:pt idx="6">
                  <c:v>0</c:v>
                </c:pt>
                <c:pt idx="7">
                  <c:v>14.782384447530251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Sheet1!$A$150</c:f>
              <c:strCache>
                <c:ptCount val="1"/>
                <c:pt idx="0">
                  <c:v>Volleyball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Sheet1!$D$150:$D$161</c:f>
              <c:numCache>
                <c:formatCode>General</c:formatCode>
                <c:ptCount val="12"/>
                <c:pt idx="0">
                  <c:v>74</c:v>
                </c:pt>
                <c:pt idx="1">
                  <c:v>78.5</c:v>
                </c:pt>
                <c:pt idx="2">
                  <c:v>68</c:v>
                </c:pt>
                <c:pt idx="3">
                  <c:v>66.5</c:v>
                </c:pt>
                <c:pt idx="4">
                  <c:v>65.5</c:v>
                </c:pt>
                <c:pt idx="5">
                  <c:v>74</c:v>
                </c:pt>
                <c:pt idx="6">
                  <c:v>72.5</c:v>
                </c:pt>
                <c:pt idx="7">
                  <c:v>74</c:v>
                </c:pt>
                <c:pt idx="8">
                  <c:v>73</c:v>
                </c:pt>
                <c:pt idx="9">
                  <c:v>75</c:v>
                </c:pt>
                <c:pt idx="10">
                  <c:v>68</c:v>
                </c:pt>
                <c:pt idx="11">
                  <c:v>75.5</c:v>
                </c:pt>
              </c:numCache>
            </c:numRef>
          </c:xVal>
          <c:yVal>
            <c:numRef>
              <c:f>Sheet1!$G$150:$G$161</c:f>
              <c:numCache>
                <c:formatCode>0.0</c:formatCode>
                <c:ptCount val="12"/>
                <c:pt idx="0">
                  <c:v>24.006756756756758</c:v>
                </c:pt>
                <c:pt idx="1">
                  <c:v>20.648788997525255</c:v>
                </c:pt>
                <c:pt idx="2">
                  <c:v>25.84558823529412</c:v>
                </c:pt>
                <c:pt idx="3">
                  <c:v>25.593984962406015</c:v>
                </c:pt>
                <c:pt idx="4">
                  <c:v>23.923547578812425</c:v>
                </c:pt>
                <c:pt idx="5">
                  <c:v>19.256756756756758</c:v>
                </c:pt>
                <c:pt idx="6">
                  <c:v>23.271724137931034</c:v>
                </c:pt>
                <c:pt idx="7">
                  <c:v>22.594594594594593</c:v>
                </c:pt>
                <c:pt idx="8">
                  <c:v>22.426346406455245</c:v>
                </c:pt>
                <c:pt idx="9">
                  <c:v>21.746133333333333</c:v>
                </c:pt>
                <c:pt idx="10">
                  <c:v>22.196799307958475</c:v>
                </c:pt>
                <c:pt idx="11">
                  <c:v>19.855795798429892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Sheet1!$A$162</c:f>
              <c:strCache>
                <c:ptCount val="1"/>
                <c:pt idx="0">
                  <c:v>Squash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Sheet1!$D$162:$D$172</c:f>
              <c:numCache>
                <c:formatCode>General</c:formatCode>
                <c:ptCount val="11"/>
                <c:pt idx="0">
                  <c:v>64</c:v>
                </c:pt>
                <c:pt idx="1">
                  <c:v>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68</c:v>
                </c:pt>
                <c:pt idx="10">
                  <c:v>0</c:v>
                </c:pt>
              </c:numCache>
            </c:numRef>
          </c:xVal>
          <c:yVal>
            <c:numRef>
              <c:f>Sheet1!$G$162:$G$172</c:f>
              <c:numCache>
                <c:formatCode>0.0</c:formatCode>
                <c:ptCount val="11"/>
                <c:pt idx="0">
                  <c:v>18.87939453125</c:v>
                </c:pt>
                <c:pt idx="1">
                  <c:v>22.196799307958475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Sheet1!$A$173</c:f>
              <c:strCache>
                <c:ptCount val="1"/>
                <c:pt idx="0">
                  <c:v>Softball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Sheet1!$D$173:$D$187</c:f>
              <c:numCache>
                <c:formatCode>General</c:formatCode>
                <c:ptCount val="15"/>
                <c:pt idx="0">
                  <c:v>75</c:v>
                </c:pt>
                <c:pt idx="1">
                  <c:v>66</c:v>
                </c:pt>
                <c:pt idx="2">
                  <c:v>68</c:v>
                </c:pt>
                <c:pt idx="3">
                  <c:v>66</c:v>
                </c:pt>
                <c:pt idx="4">
                  <c:v>72.5</c:v>
                </c:pt>
                <c:pt idx="5">
                  <c:v>66.5</c:v>
                </c:pt>
                <c:pt idx="6">
                  <c:v>64</c:v>
                </c:pt>
                <c:pt idx="7">
                  <c:v>66</c:v>
                </c:pt>
                <c:pt idx="8">
                  <c:v>64.5</c:v>
                </c:pt>
                <c:pt idx="9">
                  <c:v>66.5</c:v>
                </c:pt>
                <c:pt idx="10">
                  <c:v>66.5</c:v>
                </c:pt>
                <c:pt idx="11">
                  <c:v>68</c:v>
                </c:pt>
                <c:pt idx="12">
                  <c:v>72</c:v>
                </c:pt>
                <c:pt idx="13">
                  <c:v>74</c:v>
                </c:pt>
                <c:pt idx="14">
                  <c:v>68.5</c:v>
                </c:pt>
              </c:numCache>
            </c:numRef>
          </c:xVal>
          <c:yVal>
            <c:numRef>
              <c:f>Sheet1!$G$173:$G$187</c:f>
              <c:numCache>
                <c:formatCode>0.0</c:formatCode>
                <c:ptCount val="15"/>
                <c:pt idx="0">
                  <c:v>24.245688888888889</c:v>
                </c:pt>
                <c:pt idx="1">
                  <c:v>21.625803489439853</c:v>
                </c:pt>
                <c:pt idx="2">
                  <c:v>34.207396193771629</c:v>
                </c:pt>
                <c:pt idx="3">
                  <c:v>21.303030303030305</c:v>
                </c:pt>
                <c:pt idx="4">
                  <c:v>22.736741973840669</c:v>
                </c:pt>
                <c:pt idx="5">
                  <c:v>25.593984962406015</c:v>
                </c:pt>
                <c:pt idx="6">
                  <c:v>22.31201171875</c:v>
                </c:pt>
                <c:pt idx="7">
                  <c:v>22.755509641873278</c:v>
                </c:pt>
                <c:pt idx="8">
                  <c:v>24.671113514812813</c:v>
                </c:pt>
                <c:pt idx="9">
                  <c:v>25.593984962406015</c:v>
                </c:pt>
                <c:pt idx="10">
                  <c:v>20.030075187969924</c:v>
                </c:pt>
                <c:pt idx="11">
                  <c:v>22.196799307958475</c:v>
                </c:pt>
                <c:pt idx="12">
                  <c:v>32.546296296296298</c:v>
                </c:pt>
                <c:pt idx="13">
                  <c:v>22.337837837837839</c:v>
                </c:pt>
                <c:pt idx="14">
                  <c:v>25.769300442218555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87880"/>
        <c:axId val="451485136"/>
      </c:scatterChart>
      <c:valAx>
        <c:axId val="451487880"/>
        <c:scaling>
          <c:orientation val="minMax"/>
          <c:max val="80"/>
          <c:min val="55"/>
        </c:scaling>
        <c:delete val="0"/>
        <c:axPos val="b"/>
        <c:numFmt formatCode="General" sourceLinked="1"/>
        <c:majorTickMark val="out"/>
        <c:minorTickMark val="none"/>
        <c:tickLblPos val="nextTo"/>
        <c:crossAx val="451485136"/>
        <c:crosses val="autoZero"/>
        <c:crossBetween val="midCat"/>
      </c:valAx>
      <c:valAx>
        <c:axId val="451485136"/>
        <c:scaling>
          <c:orientation val="minMax"/>
          <c:max val="35"/>
          <c:min val="15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451487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184</xdr:row>
      <xdr:rowOff>171450</xdr:rowOff>
    </xdr:from>
    <xdr:to>
      <xdr:col>12</xdr:col>
      <xdr:colOff>0</xdr:colOff>
      <xdr:row>217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218</xdr:row>
      <xdr:rowOff>161925</xdr:rowOff>
    </xdr:from>
    <xdr:to>
      <xdr:col>12</xdr:col>
      <xdr:colOff>28576</xdr:colOff>
      <xdr:row>251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187"/>
  <sheetViews>
    <sheetView tabSelected="1" workbookViewId="0">
      <selection activeCell="B9" sqref="B9"/>
    </sheetView>
  </sheetViews>
  <sheetFormatPr defaultRowHeight="15" x14ac:dyDescent="0.25"/>
  <cols>
    <col min="1" max="1" width="24.42578125" customWidth="1"/>
    <col min="2" max="3" width="19.140625" customWidth="1"/>
    <col min="6" max="8" width="9.140625" customWidth="1"/>
    <col min="11" max="11" width="10.7109375" customWidth="1"/>
    <col min="12" max="14" width="9.140625" customWidth="1"/>
    <col min="15" max="15" width="10.42578125" customWidth="1"/>
  </cols>
  <sheetData>
    <row r="3" spans="1:19" x14ac:dyDescent="0.25">
      <c r="A3" t="s">
        <v>4</v>
      </c>
      <c r="B3">
        <v>66</v>
      </c>
    </row>
    <row r="4" spans="1:19" x14ac:dyDescent="0.25">
      <c r="A4" t="s">
        <v>6</v>
      </c>
      <c r="B4">
        <v>136</v>
      </c>
    </row>
    <row r="5" spans="1:19" x14ac:dyDescent="0.25">
      <c r="A5" t="s">
        <v>386</v>
      </c>
      <c r="B5" s="7">
        <f>(B4/(B3^2))*703</f>
        <v>21.948576675849402</v>
      </c>
    </row>
    <row r="9" spans="1:19" x14ac:dyDescent="0.25">
      <c r="A9" s="1" t="s">
        <v>0</v>
      </c>
      <c r="I9" t="s">
        <v>172</v>
      </c>
    </row>
    <row r="10" spans="1:19" ht="30" x14ac:dyDescent="0.25">
      <c r="A10" s="8" t="s">
        <v>1</v>
      </c>
      <c r="B10" s="9" t="s">
        <v>2</v>
      </c>
      <c r="C10" s="9" t="s">
        <v>7</v>
      </c>
      <c r="D10" s="9" t="s">
        <v>3</v>
      </c>
      <c r="E10" s="9" t="s">
        <v>5</v>
      </c>
      <c r="F10" s="9" t="s">
        <v>28</v>
      </c>
      <c r="G10" s="9" t="s">
        <v>385</v>
      </c>
      <c r="H10" s="9" t="s">
        <v>171</v>
      </c>
      <c r="I10" s="9" t="s">
        <v>26</v>
      </c>
      <c r="J10" s="9" t="s">
        <v>27</v>
      </c>
    </row>
    <row r="11" spans="1:19" x14ac:dyDescent="0.25">
      <c r="A11" t="s">
        <v>29</v>
      </c>
      <c r="B11" t="str">
        <f>L11</f>
        <v>Brianne McLaughlin</v>
      </c>
      <c r="C11" t="s">
        <v>30</v>
      </c>
      <c r="D11">
        <f>12*I11+J11</f>
        <v>68</v>
      </c>
      <c r="E11">
        <v>130</v>
      </c>
      <c r="F11" s="6">
        <f ca="1">(TODAY()-O11)/365</f>
        <v>27.273972602739725</v>
      </c>
      <c r="G11" s="6">
        <f>IF(E11=0,"",(E11/(D11^2))*703)</f>
        <v>19.764273356401386</v>
      </c>
      <c r="H11" t="s">
        <v>163</v>
      </c>
      <c r="I11">
        <v>5</v>
      </c>
      <c r="J11">
        <v>8</v>
      </c>
      <c r="K11">
        <v>29</v>
      </c>
      <c r="L11" t="s">
        <v>8</v>
      </c>
      <c r="M11" t="s">
        <v>9</v>
      </c>
      <c r="N11" t="s">
        <v>10</v>
      </c>
      <c r="O11" s="2">
        <v>31948</v>
      </c>
      <c r="P11" t="s">
        <v>11</v>
      </c>
      <c r="Q11" t="s">
        <v>12</v>
      </c>
      <c r="R11" t="s">
        <v>13</v>
      </c>
      <c r="S11" t="s">
        <v>14</v>
      </c>
    </row>
    <row r="12" spans="1:19" x14ac:dyDescent="0.25">
      <c r="A12" t="s">
        <v>29</v>
      </c>
      <c r="B12" t="str">
        <f t="shared" ref="B12:B34" si="0">L12</f>
        <v>Molly Schaus</v>
      </c>
      <c r="C12" t="s">
        <v>30</v>
      </c>
      <c r="D12">
        <f t="shared" ref="D12:D61" si="1">12*I12+J12</f>
        <v>69</v>
      </c>
      <c r="E12">
        <v>156</v>
      </c>
      <c r="F12" s="6">
        <f t="shared" ref="F12:F31" ca="1" si="2">(TODAY()-O12)/365</f>
        <v>26.164383561643834</v>
      </c>
      <c r="G12" s="6">
        <f t="shared" ref="G12:G75" si="3">IF(E12=0,"",(E12/(D12^2))*703)</f>
        <v>23.034656584751101</v>
      </c>
      <c r="I12">
        <v>5</v>
      </c>
      <c r="J12">
        <v>9</v>
      </c>
      <c r="K12">
        <v>30</v>
      </c>
      <c r="L12" t="s">
        <v>15</v>
      </c>
      <c r="M12" t="s">
        <v>16</v>
      </c>
      <c r="N12" t="s">
        <v>17</v>
      </c>
      <c r="O12" s="2">
        <v>32353</v>
      </c>
      <c r="P12" t="s">
        <v>11</v>
      </c>
      <c r="Q12" t="s">
        <v>18</v>
      </c>
      <c r="R12" t="s">
        <v>19</v>
      </c>
      <c r="S12" t="s">
        <v>20</v>
      </c>
    </row>
    <row r="13" spans="1:19" x14ac:dyDescent="0.25">
      <c r="A13" t="s">
        <v>29</v>
      </c>
      <c r="B13" t="str">
        <f t="shared" si="0"/>
        <v>Jessie Vetter</v>
      </c>
      <c r="C13" t="s">
        <v>30</v>
      </c>
      <c r="D13">
        <f t="shared" si="1"/>
        <v>68</v>
      </c>
      <c r="E13">
        <v>155</v>
      </c>
      <c r="F13" s="6">
        <f t="shared" ca="1" si="2"/>
        <v>28.775342465753425</v>
      </c>
      <c r="G13" s="6">
        <f t="shared" si="3"/>
        <v>23.565095155709344</v>
      </c>
      <c r="I13">
        <v>5</v>
      </c>
      <c r="J13">
        <v>8</v>
      </c>
      <c r="K13">
        <v>31</v>
      </c>
      <c r="L13" t="s">
        <v>21</v>
      </c>
      <c r="M13" t="s">
        <v>9</v>
      </c>
      <c r="N13" t="s">
        <v>22</v>
      </c>
      <c r="O13" s="2">
        <v>31400</v>
      </c>
      <c r="P13" t="s">
        <v>11</v>
      </c>
      <c r="Q13" t="s">
        <v>23</v>
      </c>
      <c r="R13" t="s">
        <v>24</v>
      </c>
      <c r="S13" t="s">
        <v>25</v>
      </c>
    </row>
    <row r="14" spans="1:19" x14ac:dyDescent="0.25">
      <c r="A14" t="s">
        <v>29</v>
      </c>
      <c r="B14" t="str">
        <f t="shared" si="0"/>
        <v>Kacey Bellamy</v>
      </c>
      <c r="C14" t="s">
        <v>58</v>
      </c>
      <c r="D14">
        <f t="shared" si="1"/>
        <v>67</v>
      </c>
      <c r="E14">
        <v>145</v>
      </c>
      <c r="F14" s="6">
        <f t="shared" ca="1" si="2"/>
        <v>27.435616438356163</v>
      </c>
      <c r="G14" s="6">
        <f t="shared" si="3"/>
        <v>22.707730006683004</v>
      </c>
      <c r="I14">
        <v>5</v>
      </c>
      <c r="J14">
        <v>7</v>
      </c>
      <c r="K14">
        <v>22</v>
      </c>
      <c r="L14" t="s">
        <v>31</v>
      </c>
      <c r="M14" t="s">
        <v>32</v>
      </c>
      <c r="N14" t="s">
        <v>33</v>
      </c>
      <c r="O14" s="2">
        <v>31889</v>
      </c>
      <c r="P14" t="s">
        <v>11</v>
      </c>
      <c r="Q14" t="s">
        <v>34</v>
      </c>
      <c r="R14" t="s">
        <v>19</v>
      </c>
      <c r="S14" t="s">
        <v>35</v>
      </c>
    </row>
    <row r="15" spans="1:19" x14ac:dyDescent="0.25">
      <c r="A15" t="s">
        <v>29</v>
      </c>
      <c r="B15" t="str">
        <f t="shared" si="0"/>
        <v>Megan Bozek</v>
      </c>
      <c r="C15" t="s">
        <v>58</v>
      </c>
      <c r="D15">
        <f t="shared" si="1"/>
        <v>68</v>
      </c>
      <c r="E15">
        <v>170</v>
      </c>
      <c r="F15" s="6">
        <f t="shared" ca="1" si="2"/>
        <v>23.504109589041096</v>
      </c>
      <c r="G15" s="6">
        <f t="shared" si="3"/>
        <v>25.84558823529412</v>
      </c>
      <c r="I15">
        <v>5</v>
      </c>
      <c r="J15">
        <v>8</v>
      </c>
      <c r="K15">
        <v>9</v>
      </c>
      <c r="L15" t="s">
        <v>36</v>
      </c>
      <c r="M15" t="s">
        <v>9</v>
      </c>
      <c r="N15" t="s">
        <v>37</v>
      </c>
      <c r="O15" s="2">
        <v>33324</v>
      </c>
      <c r="P15" t="s">
        <v>38</v>
      </c>
      <c r="Q15" t="s">
        <v>39</v>
      </c>
      <c r="R15" t="s">
        <v>40</v>
      </c>
      <c r="S15" t="s">
        <v>40</v>
      </c>
    </row>
    <row r="16" spans="1:19" x14ac:dyDescent="0.25">
      <c r="A16" t="s">
        <v>29</v>
      </c>
      <c r="B16" t="str">
        <f t="shared" si="0"/>
        <v>Gigi Marvin</v>
      </c>
      <c r="C16" t="s">
        <v>58</v>
      </c>
      <c r="D16">
        <f t="shared" si="1"/>
        <v>68</v>
      </c>
      <c r="E16">
        <v>162</v>
      </c>
      <c r="F16" s="6">
        <f t="shared" ca="1" si="2"/>
        <v>27.561643835616437</v>
      </c>
      <c r="G16" s="6">
        <f t="shared" si="3"/>
        <v>24.629325259515571</v>
      </c>
      <c r="I16">
        <v>5</v>
      </c>
      <c r="J16">
        <v>8</v>
      </c>
      <c r="K16">
        <v>19</v>
      </c>
      <c r="L16" t="s">
        <v>41</v>
      </c>
      <c r="M16" t="s">
        <v>9</v>
      </c>
      <c r="N16" t="s">
        <v>42</v>
      </c>
      <c r="O16" s="2">
        <v>31843</v>
      </c>
      <c r="P16" t="s">
        <v>38</v>
      </c>
      <c r="Q16" t="s">
        <v>43</v>
      </c>
      <c r="R16" t="s">
        <v>19</v>
      </c>
      <c r="S16" t="s">
        <v>40</v>
      </c>
    </row>
    <row r="17" spans="1:47" x14ac:dyDescent="0.25">
      <c r="A17" t="s">
        <v>29</v>
      </c>
      <c r="B17" t="str">
        <f t="shared" si="0"/>
        <v>Michelle Picard</v>
      </c>
      <c r="C17" t="s">
        <v>58</v>
      </c>
      <c r="D17">
        <f t="shared" si="1"/>
        <v>64</v>
      </c>
      <c r="E17">
        <v>150</v>
      </c>
      <c r="F17" s="6">
        <f t="shared" ca="1" si="2"/>
        <v>21.334246575342465</v>
      </c>
      <c r="G17" s="6">
        <f t="shared" si="3"/>
        <v>25.74462890625</v>
      </c>
      <c r="I17">
        <v>5</v>
      </c>
      <c r="J17">
        <v>4</v>
      </c>
      <c r="K17">
        <v>23</v>
      </c>
      <c r="L17" t="s">
        <v>44</v>
      </c>
      <c r="M17" t="s">
        <v>45</v>
      </c>
      <c r="N17" t="s">
        <v>46</v>
      </c>
      <c r="O17" s="2">
        <v>34116</v>
      </c>
      <c r="P17" t="s">
        <v>11</v>
      </c>
      <c r="Q17" t="s">
        <v>47</v>
      </c>
      <c r="R17" t="s">
        <v>48</v>
      </c>
      <c r="S17" t="s">
        <v>48</v>
      </c>
    </row>
    <row r="18" spans="1:47" x14ac:dyDescent="0.25">
      <c r="A18" t="s">
        <v>29</v>
      </c>
      <c r="B18" t="str">
        <f t="shared" si="0"/>
        <v>Josephine Pucci</v>
      </c>
      <c r="C18" t="s">
        <v>58</v>
      </c>
      <c r="D18">
        <f t="shared" si="1"/>
        <v>68</v>
      </c>
      <c r="E18">
        <v>149</v>
      </c>
      <c r="F18" s="6">
        <f t="shared" ca="1" si="2"/>
        <v>23.75068493150685</v>
      </c>
      <c r="G18" s="6">
        <f t="shared" si="3"/>
        <v>22.652897923875432</v>
      </c>
      <c r="I18">
        <v>5</v>
      </c>
      <c r="J18">
        <v>8</v>
      </c>
      <c r="K18">
        <v>24</v>
      </c>
      <c r="L18" t="s">
        <v>49</v>
      </c>
      <c r="M18" t="s">
        <v>9</v>
      </c>
      <c r="N18" t="s">
        <v>50</v>
      </c>
      <c r="O18" s="2">
        <v>33234</v>
      </c>
      <c r="P18" t="s">
        <v>38</v>
      </c>
      <c r="Q18" t="s">
        <v>51</v>
      </c>
      <c r="R18" t="s">
        <v>48</v>
      </c>
      <c r="S18" t="s">
        <v>48</v>
      </c>
    </row>
    <row r="19" spans="1:47" x14ac:dyDescent="0.25">
      <c r="A19" t="s">
        <v>29</v>
      </c>
      <c r="B19" t="str">
        <f t="shared" si="0"/>
        <v>Anne Schleper</v>
      </c>
      <c r="C19" t="s">
        <v>58</v>
      </c>
      <c r="D19">
        <f t="shared" si="1"/>
        <v>70</v>
      </c>
      <c r="E19">
        <v>170</v>
      </c>
      <c r="F19" s="6">
        <f t="shared" ca="1" si="2"/>
        <v>24.657534246575342</v>
      </c>
      <c r="G19" s="6">
        <f t="shared" si="3"/>
        <v>24.389795918367348</v>
      </c>
      <c r="I19">
        <v>5</v>
      </c>
      <c r="J19">
        <v>10</v>
      </c>
      <c r="K19">
        <v>15</v>
      </c>
      <c r="L19" t="s">
        <v>52</v>
      </c>
      <c r="M19" t="s">
        <v>53</v>
      </c>
      <c r="N19" t="s">
        <v>37</v>
      </c>
      <c r="O19" s="2">
        <v>32903</v>
      </c>
      <c r="P19" t="s">
        <v>11</v>
      </c>
      <c r="Q19" t="s">
        <v>54</v>
      </c>
      <c r="R19" t="s">
        <v>19</v>
      </c>
      <c r="S19" t="s">
        <v>40</v>
      </c>
    </row>
    <row r="20" spans="1:47" x14ac:dyDescent="0.25">
      <c r="A20" t="s">
        <v>29</v>
      </c>
      <c r="B20" t="str">
        <f t="shared" si="0"/>
        <v>Lee Stecklein</v>
      </c>
      <c r="C20" t="s">
        <v>58</v>
      </c>
      <c r="D20">
        <f t="shared" si="1"/>
        <v>72</v>
      </c>
      <c r="E20">
        <v>170</v>
      </c>
      <c r="F20" s="6">
        <f t="shared" ca="1" si="2"/>
        <v>20.427397260273974</v>
      </c>
      <c r="G20" s="6">
        <f t="shared" si="3"/>
        <v>23.053626543209877</v>
      </c>
      <c r="I20">
        <v>6</v>
      </c>
      <c r="J20">
        <v>0</v>
      </c>
      <c r="K20">
        <v>2</v>
      </c>
      <c r="L20" t="s">
        <v>55</v>
      </c>
      <c r="M20" t="s">
        <v>56</v>
      </c>
      <c r="N20" t="s">
        <v>37</v>
      </c>
      <c r="O20" s="2">
        <v>34447</v>
      </c>
      <c r="P20" t="s">
        <v>11</v>
      </c>
      <c r="Q20" t="s">
        <v>57</v>
      </c>
      <c r="R20" t="s">
        <v>40</v>
      </c>
      <c r="S20" t="s">
        <v>40</v>
      </c>
    </row>
    <row r="21" spans="1:47" x14ac:dyDescent="0.25">
      <c r="A21" t="s">
        <v>29</v>
      </c>
      <c r="B21" t="str">
        <f t="shared" si="0"/>
        <v>Alex Carpenter</v>
      </c>
      <c r="C21" t="s">
        <v>96</v>
      </c>
      <c r="D21">
        <f t="shared" si="1"/>
        <v>67</v>
      </c>
      <c r="E21">
        <v>155</v>
      </c>
      <c r="F21" s="6">
        <f t="shared" ca="1" si="2"/>
        <v>20.454794520547946</v>
      </c>
      <c r="G21" s="6">
        <f t="shared" si="3"/>
        <v>24.273780351971485</v>
      </c>
      <c r="I21">
        <v>5</v>
      </c>
      <c r="J21">
        <v>7</v>
      </c>
      <c r="K21">
        <v>25</v>
      </c>
      <c r="L21" t="s">
        <v>59</v>
      </c>
      <c r="M21" t="s">
        <v>32</v>
      </c>
      <c r="N21" t="s">
        <v>22</v>
      </c>
      <c r="O21" s="2">
        <v>34437</v>
      </c>
      <c r="P21" t="s">
        <v>11</v>
      </c>
      <c r="Q21" t="s">
        <v>60</v>
      </c>
      <c r="R21" t="s">
        <v>20</v>
      </c>
      <c r="S21" t="s">
        <v>20</v>
      </c>
    </row>
    <row r="22" spans="1:47" x14ac:dyDescent="0.25">
      <c r="A22" t="s">
        <v>29</v>
      </c>
      <c r="B22" t="str">
        <f t="shared" si="0"/>
        <v>Kendall Coyne</v>
      </c>
      <c r="C22" t="s">
        <v>96</v>
      </c>
      <c r="D22">
        <f t="shared" si="1"/>
        <v>62</v>
      </c>
      <c r="E22">
        <v>125</v>
      </c>
      <c r="F22" s="6">
        <f t="shared" ca="1" si="2"/>
        <v>22.339726027397262</v>
      </c>
      <c r="G22" s="6">
        <f t="shared" si="3"/>
        <v>22.860301768990631</v>
      </c>
      <c r="I22">
        <v>5</v>
      </c>
      <c r="J22">
        <v>2</v>
      </c>
      <c r="K22">
        <v>26</v>
      </c>
      <c r="L22" t="s">
        <v>61</v>
      </c>
      <c r="M22" t="s">
        <v>62</v>
      </c>
      <c r="N22" t="s">
        <v>63</v>
      </c>
      <c r="O22" s="2">
        <v>33749</v>
      </c>
      <c r="P22" t="s">
        <v>11</v>
      </c>
      <c r="Q22" t="s">
        <v>64</v>
      </c>
      <c r="R22" t="s">
        <v>65</v>
      </c>
      <c r="S22" t="s">
        <v>65</v>
      </c>
    </row>
    <row r="23" spans="1:47" x14ac:dyDescent="0.25">
      <c r="A23" t="s">
        <v>29</v>
      </c>
      <c r="B23" t="str">
        <f t="shared" si="0"/>
        <v>Julie Chu</v>
      </c>
      <c r="C23" t="s">
        <v>96</v>
      </c>
      <c r="D23">
        <f t="shared" si="1"/>
        <v>68</v>
      </c>
      <c r="E23">
        <v>147</v>
      </c>
      <c r="F23" s="6">
        <f t="shared" ca="1" si="2"/>
        <v>32.547945205479451</v>
      </c>
      <c r="G23" s="6">
        <f t="shared" si="3"/>
        <v>22.348832179930795</v>
      </c>
      <c r="I23">
        <v>5</v>
      </c>
      <c r="J23">
        <v>8</v>
      </c>
      <c r="K23">
        <v>13</v>
      </c>
      <c r="L23" t="s">
        <v>66</v>
      </c>
      <c r="M23" t="s">
        <v>9</v>
      </c>
      <c r="N23" t="s">
        <v>67</v>
      </c>
      <c r="O23" s="2">
        <v>30023</v>
      </c>
      <c r="P23" t="s">
        <v>38</v>
      </c>
      <c r="Q23" t="s">
        <v>68</v>
      </c>
      <c r="R23" t="s">
        <v>69</v>
      </c>
      <c r="S23" t="s">
        <v>48</v>
      </c>
    </row>
    <row r="24" spans="1:47" x14ac:dyDescent="0.25">
      <c r="A24" t="s">
        <v>29</v>
      </c>
      <c r="B24" t="str">
        <f t="shared" si="0"/>
        <v>Brianna Decker</v>
      </c>
      <c r="C24" t="s">
        <v>96</v>
      </c>
      <c r="D24">
        <f t="shared" si="1"/>
        <v>64</v>
      </c>
      <c r="E24">
        <v>148</v>
      </c>
      <c r="F24" s="6">
        <f t="shared" ca="1" si="2"/>
        <v>23.375342465753423</v>
      </c>
      <c r="G24" s="6">
        <f t="shared" si="3"/>
        <v>25.4013671875</v>
      </c>
      <c r="I24">
        <v>5</v>
      </c>
      <c r="J24">
        <v>4</v>
      </c>
      <c r="K24">
        <v>14</v>
      </c>
      <c r="L24" t="s">
        <v>70</v>
      </c>
      <c r="M24" t="s">
        <v>45</v>
      </c>
      <c r="N24" t="s">
        <v>71</v>
      </c>
      <c r="O24" s="2">
        <v>33371</v>
      </c>
      <c r="P24" t="s">
        <v>38</v>
      </c>
      <c r="Q24" t="s">
        <v>72</v>
      </c>
      <c r="R24" t="s">
        <v>25</v>
      </c>
      <c r="S24" t="s">
        <v>25</v>
      </c>
    </row>
    <row r="25" spans="1:47" x14ac:dyDescent="0.25">
      <c r="A25" t="s">
        <v>29</v>
      </c>
      <c r="B25" t="str">
        <f t="shared" si="0"/>
        <v>Meghan Duggan</v>
      </c>
      <c r="C25" t="s">
        <v>96</v>
      </c>
      <c r="D25">
        <f t="shared" si="1"/>
        <v>70</v>
      </c>
      <c r="E25">
        <v>160</v>
      </c>
      <c r="F25" s="6">
        <f t="shared" ca="1" si="2"/>
        <v>27.068493150684933</v>
      </c>
      <c r="G25" s="6">
        <f t="shared" si="3"/>
        <v>22.955102040816328</v>
      </c>
      <c r="I25">
        <v>5</v>
      </c>
      <c r="J25">
        <v>10</v>
      </c>
      <c r="K25">
        <v>10</v>
      </c>
      <c r="L25" t="s">
        <v>73</v>
      </c>
      <c r="M25" t="s">
        <v>74</v>
      </c>
      <c r="N25" t="s">
        <v>75</v>
      </c>
      <c r="O25" s="2">
        <v>32023</v>
      </c>
      <c r="P25" t="s">
        <v>38</v>
      </c>
      <c r="Q25" t="s">
        <v>76</v>
      </c>
      <c r="R25" t="s">
        <v>19</v>
      </c>
      <c r="S25" t="s">
        <v>25</v>
      </c>
    </row>
    <row r="26" spans="1:47" x14ac:dyDescent="0.25">
      <c r="A26" t="s">
        <v>29</v>
      </c>
      <c r="B26" t="str">
        <f t="shared" si="0"/>
        <v>Lyndsey Fry</v>
      </c>
      <c r="C26" t="s">
        <v>96</v>
      </c>
      <c r="D26">
        <f t="shared" si="1"/>
        <v>68</v>
      </c>
      <c r="E26">
        <v>170</v>
      </c>
      <c r="F26" s="6">
        <f t="shared" ca="1" si="2"/>
        <v>21.906849315068492</v>
      </c>
      <c r="G26" s="6">
        <f t="shared" si="3"/>
        <v>25.84558823529412</v>
      </c>
      <c r="I26">
        <v>5</v>
      </c>
      <c r="J26">
        <v>8</v>
      </c>
      <c r="K26">
        <v>18</v>
      </c>
      <c r="L26" t="s">
        <v>77</v>
      </c>
      <c r="M26" t="s">
        <v>9</v>
      </c>
      <c r="N26" t="s">
        <v>37</v>
      </c>
      <c r="O26" s="2">
        <v>33907</v>
      </c>
      <c r="P26" t="s">
        <v>38</v>
      </c>
      <c r="Q26" t="s">
        <v>78</v>
      </c>
      <c r="R26" t="s">
        <v>48</v>
      </c>
      <c r="S26" t="s">
        <v>48</v>
      </c>
    </row>
    <row r="27" spans="1:47" x14ac:dyDescent="0.25">
      <c r="A27" t="s">
        <v>29</v>
      </c>
      <c r="B27" t="str">
        <f t="shared" si="0"/>
        <v>Amanda Kessel</v>
      </c>
      <c r="C27" t="s">
        <v>96</v>
      </c>
      <c r="D27">
        <f t="shared" si="1"/>
        <v>65</v>
      </c>
      <c r="E27">
        <v>140</v>
      </c>
      <c r="F27" s="6">
        <f t="shared" ca="1" si="2"/>
        <v>23.082191780821919</v>
      </c>
      <c r="G27" s="6">
        <f t="shared" si="3"/>
        <v>23.294674556213018</v>
      </c>
      <c r="I27">
        <v>5</v>
      </c>
      <c r="J27">
        <v>5</v>
      </c>
      <c r="K27">
        <v>28</v>
      </c>
      <c r="L27" t="s">
        <v>79</v>
      </c>
      <c r="M27" t="s">
        <v>80</v>
      </c>
      <c r="N27" t="s">
        <v>81</v>
      </c>
      <c r="O27" s="2">
        <v>33478</v>
      </c>
      <c r="P27" t="s">
        <v>38</v>
      </c>
      <c r="Q27" t="s">
        <v>82</v>
      </c>
      <c r="R27" t="s">
        <v>40</v>
      </c>
      <c r="S27" t="s">
        <v>40</v>
      </c>
      <c r="AG27" t="s">
        <v>2</v>
      </c>
      <c r="AH27" t="s">
        <v>2</v>
      </c>
      <c r="AI27" t="s">
        <v>2</v>
      </c>
      <c r="AJ27" t="s">
        <v>2</v>
      </c>
      <c r="AK27" t="s">
        <v>2</v>
      </c>
      <c r="AL27" t="s">
        <v>2</v>
      </c>
      <c r="AM27" t="s">
        <v>2</v>
      </c>
      <c r="AN27" t="s">
        <v>2</v>
      </c>
      <c r="AO27" t="s">
        <v>2</v>
      </c>
      <c r="AP27" t="s">
        <v>2</v>
      </c>
      <c r="AQ27" t="s">
        <v>2</v>
      </c>
      <c r="AR27" t="s">
        <v>2</v>
      </c>
      <c r="AS27" s="5" t="s">
        <v>2</v>
      </c>
      <c r="AT27" t="s">
        <v>2</v>
      </c>
      <c r="AU27" t="s">
        <v>2</v>
      </c>
    </row>
    <row r="28" spans="1:47" x14ac:dyDescent="0.25">
      <c r="A28" t="s">
        <v>29</v>
      </c>
      <c r="B28" t="str">
        <f t="shared" si="0"/>
        <v>Hilary Knight</v>
      </c>
      <c r="C28" t="s">
        <v>96</v>
      </c>
      <c r="D28">
        <f t="shared" si="1"/>
        <v>71</v>
      </c>
      <c r="E28">
        <v>172</v>
      </c>
      <c r="F28" s="6">
        <f t="shared" ca="1" si="2"/>
        <v>25.210958904109589</v>
      </c>
      <c r="G28" s="6">
        <f t="shared" si="3"/>
        <v>23.986510612973618</v>
      </c>
      <c r="I28">
        <v>5</v>
      </c>
      <c r="J28">
        <v>11</v>
      </c>
      <c r="K28">
        <v>21</v>
      </c>
      <c r="L28" t="s">
        <v>83</v>
      </c>
      <c r="M28" t="s">
        <v>84</v>
      </c>
      <c r="N28" t="s">
        <v>85</v>
      </c>
      <c r="O28" s="2">
        <v>32701</v>
      </c>
      <c r="P28" t="s">
        <v>38</v>
      </c>
      <c r="Q28" t="s">
        <v>86</v>
      </c>
      <c r="R28" t="s">
        <v>19</v>
      </c>
      <c r="S28" t="s">
        <v>25</v>
      </c>
      <c r="AF28" t="s">
        <v>119</v>
      </c>
      <c r="AG28" t="s">
        <v>123</v>
      </c>
      <c r="AH28" t="s">
        <v>126</v>
      </c>
      <c r="AI28" t="s">
        <v>131</v>
      </c>
      <c r="AJ28" t="s">
        <v>134</v>
      </c>
      <c r="AK28" t="s">
        <v>138</v>
      </c>
      <c r="AL28" t="s">
        <v>141</v>
      </c>
      <c r="AM28" t="s">
        <v>146</v>
      </c>
      <c r="AN28" t="s">
        <v>148</v>
      </c>
      <c r="AO28" t="s">
        <v>151</v>
      </c>
      <c r="AP28" t="s">
        <v>153</v>
      </c>
      <c r="AQ28" t="s">
        <v>156</v>
      </c>
      <c r="AR28" t="s">
        <v>158</v>
      </c>
      <c r="AS28" t="s">
        <v>97</v>
      </c>
      <c r="AT28" t="s">
        <v>110</v>
      </c>
      <c r="AU28" t="s">
        <v>115</v>
      </c>
    </row>
    <row r="29" spans="1:47" x14ac:dyDescent="0.25">
      <c r="A29" t="s">
        <v>29</v>
      </c>
      <c r="B29" t="str">
        <f t="shared" si="0"/>
        <v>Jocelyne Lamoureux</v>
      </c>
      <c r="C29" t="s">
        <v>96</v>
      </c>
      <c r="D29">
        <f t="shared" si="1"/>
        <v>66</v>
      </c>
      <c r="E29">
        <v>155</v>
      </c>
      <c r="F29" s="6">
        <f t="shared" ca="1" si="2"/>
        <v>25.235616438356164</v>
      </c>
      <c r="G29" s="6">
        <f t="shared" si="3"/>
        <v>25.014921946740131</v>
      </c>
      <c r="I29">
        <v>5</v>
      </c>
      <c r="J29">
        <v>6</v>
      </c>
      <c r="K29">
        <v>17</v>
      </c>
      <c r="L29" t="s">
        <v>87</v>
      </c>
      <c r="M29" t="s">
        <v>88</v>
      </c>
      <c r="N29" t="s">
        <v>22</v>
      </c>
      <c r="O29" s="2">
        <v>32692</v>
      </c>
      <c r="P29" t="s">
        <v>38</v>
      </c>
      <c r="Q29" t="s">
        <v>89</v>
      </c>
      <c r="R29" t="s">
        <v>90</v>
      </c>
      <c r="S29" t="s">
        <v>90</v>
      </c>
      <c r="AF29" t="s">
        <v>98</v>
      </c>
      <c r="AG29" t="s">
        <v>98</v>
      </c>
      <c r="AH29" t="s">
        <v>98</v>
      </c>
      <c r="AI29" t="s">
        <v>98</v>
      </c>
      <c r="AJ29" t="s">
        <v>98</v>
      </c>
      <c r="AK29" t="s">
        <v>98</v>
      </c>
      <c r="AL29" t="s">
        <v>98</v>
      </c>
      <c r="AM29" t="s">
        <v>98</v>
      </c>
      <c r="AN29" t="s">
        <v>98</v>
      </c>
      <c r="AO29" t="s">
        <v>98</v>
      </c>
      <c r="AP29" t="s">
        <v>98</v>
      </c>
      <c r="AQ29" t="s">
        <v>98</v>
      </c>
      <c r="AR29" t="s">
        <v>98</v>
      </c>
      <c r="AS29" t="s">
        <v>98</v>
      </c>
      <c r="AT29" t="s">
        <v>98</v>
      </c>
      <c r="AU29" t="s">
        <v>98</v>
      </c>
    </row>
    <row r="30" spans="1:47" x14ac:dyDescent="0.25">
      <c r="A30" t="s">
        <v>29</v>
      </c>
      <c r="B30" t="str">
        <f t="shared" si="0"/>
        <v>Monique Lamoureux</v>
      </c>
      <c r="C30" t="s">
        <v>96</v>
      </c>
      <c r="D30">
        <f t="shared" si="1"/>
        <v>66</v>
      </c>
      <c r="E30">
        <v>155</v>
      </c>
      <c r="F30" s="6">
        <f t="shared" ca="1" si="2"/>
        <v>25.235616438356164</v>
      </c>
      <c r="G30" s="6">
        <f t="shared" si="3"/>
        <v>25.014921946740131</v>
      </c>
      <c r="I30">
        <v>5</v>
      </c>
      <c r="J30">
        <v>6</v>
      </c>
      <c r="K30">
        <v>7</v>
      </c>
      <c r="L30" t="s">
        <v>91</v>
      </c>
      <c r="M30" t="s">
        <v>88</v>
      </c>
      <c r="N30" t="s">
        <v>22</v>
      </c>
      <c r="O30" s="2">
        <v>32692</v>
      </c>
      <c r="P30" t="s">
        <v>38</v>
      </c>
      <c r="Q30" t="s">
        <v>89</v>
      </c>
      <c r="R30" t="s">
        <v>90</v>
      </c>
      <c r="S30" t="s">
        <v>90</v>
      </c>
      <c r="AF30">
        <v>18</v>
      </c>
      <c r="AG30">
        <v>50</v>
      </c>
      <c r="AH30">
        <v>22</v>
      </c>
      <c r="AI30">
        <v>23</v>
      </c>
      <c r="AJ30">
        <v>24</v>
      </c>
      <c r="AK30">
        <v>34</v>
      </c>
      <c r="AL30">
        <v>8</v>
      </c>
      <c r="AM30">
        <v>7</v>
      </c>
      <c r="AN30">
        <v>38</v>
      </c>
      <c r="AO30">
        <v>20</v>
      </c>
      <c r="AP30">
        <v>43</v>
      </c>
      <c r="AQ30">
        <v>12</v>
      </c>
      <c r="AR30">
        <v>4</v>
      </c>
      <c r="AS30">
        <v>5</v>
      </c>
      <c r="AT30">
        <v>6</v>
      </c>
      <c r="AU30">
        <v>14</v>
      </c>
    </row>
    <row r="31" spans="1:47" x14ac:dyDescent="0.25">
      <c r="A31" t="s">
        <v>29</v>
      </c>
      <c r="B31" t="str">
        <f t="shared" si="0"/>
        <v>Kelli Stack</v>
      </c>
      <c r="C31" t="s">
        <v>96</v>
      </c>
      <c r="D31">
        <f t="shared" si="1"/>
        <v>65</v>
      </c>
      <c r="E31">
        <v>136</v>
      </c>
      <c r="F31" s="6">
        <f t="shared" ca="1" si="2"/>
        <v>26.706849315068492</v>
      </c>
      <c r="G31" s="6">
        <f t="shared" si="3"/>
        <v>22.629112426035501</v>
      </c>
      <c r="I31">
        <v>5</v>
      </c>
      <c r="J31">
        <v>5</v>
      </c>
      <c r="K31">
        <v>16</v>
      </c>
      <c r="L31" t="s">
        <v>92</v>
      </c>
      <c r="M31" t="s">
        <v>93</v>
      </c>
      <c r="N31" t="s">
        <v>94</v>
      </c>
      <c r="O31" s="2">
        <v>32155</v>
      </c>
      <c r="P31" t="s">
        <v>38</v>
      </c>
      <c r="Q31" t="s">
        <v>95</v>
      </c>
      <c r="R31" t="s">
        <v>19</v>
      </c>
      <c r="S31" t="s">
        <v>20</v>
      </c>
      <c r="AF31" t="s">
        <v>99</v>
      </c>
      <c r="AG31" t="s">
        <v>99</v>
      </c>
      <c r="AH31" t="s">
        <v>99</v>
      </c>
      <c r="AI31" t="s">
        <v>99</v>
      </c>
      <c r="AJ31" t="s">
        <v>99</v>
      </c>
      <c r="AK31" t="s">
        <v>99</v>
      </c>
      <c r="AL31" t="s">
        <v>99</v>
      </c>
      <c r="AM31" t="s">
        <v>99</v>
      </c>
      <c r="AN31" t="s">
        <v>99</v>
      </c>
      <c r="AO31" t="s">
        <v>99</v>
      </c>
      <c r="AP31" t="s">
        <v>99</v>
      </c>
      <c r="AQ31" t="s">
        <v>99</v>
      </c>
      <c r="AR31" t="s">
        <v>99</v>
      </c>
      <c r="AS31" t="s">
        <v>99</v>
      </c>
      <c r="AT31" t="s">
        <v>99</v>
      </c>
      <c r="AU31" t="s">
        <v>99</v>
      </c>
    </row>
    <row r="32" spans="1:47" x14ac:dyDescent="0.25">
      <c r="A32" t="s">
        <v>161</v>
      </c>
      <c r="B32" t="str">
        <f t="shared" si="0"/>
        <v>Seimone Augustus</v>
      </c>
      <c r="C32" t="str">
        <f t="shared" ref="C32:C34" si="4">P32</f>
        <v>C/F</v>
      </c>
      <c r="D32">
        <f t="shared" si="1"/>
        <v>72</v>
      </c>
      <c r="E32">
        <f t="shared" ref="E32:E47" si="5">T32</f>
        <v>166</v>
      </c>
      <c r="F32" s="6">
        <f ca="1">(TODAY()-V32)/365</f>
        <v>30.413698630136988</v>
      </c>
      <c r="G32" s="6">
        <f t="shared" si="3"/>
        <v>22.51118827160494</v>
      </c>
      <c r="I32">
        <v>6</v>
      </c>
      <c r="J32">
        <v>0</v>
      </c>
      <c r="K32" s="5" t="s">
        <v>2</v>
      </c>
      <c r="L32" t="s">
        <v>97</v>
      </c>
      <c r="M32" t="s">
        <v>98</v>
      </c>
      <c r="N32">
        <v>5</v>
      </c>
      <c r="O32" t="s">
        <v>99</v>
      </c>
      <c r="P32" t="s">
        <v>100</v>
      </c>
      <c r="Q32" t="s">
        <v>101</v>
      </c>
      <c r="R32" s="3">
        <v>36678</v>
      </c>
      <c r="S32" t="s">
        <v>102</v>
      </c>
      <c r="T32">
        <v>166</v>
      </c>
      <c r="U32" t="s">
        <v>103</v>
      </c>
      <c r="V32" s="2">
        <v>30802</v>
      </c>
      <c r="W32" t="s">
        <v>104</v>
      </c>
      <c r="X32" t="s">
        <v>105</v>
      </c>
      <c r="Y32" t="s">
        <v>106</v>
      </c>
      <c r="Z32" t="s">
        <v>107</v>
      </c>
      <c r="AA32" t="s">
        <v>108</v>
      </c>
      <c r="AB32" t="s">
        <v>109</v>
      </c>
      <c r="AS32" t="s">
        <v>100</v>
      </c>
      <c r="AT32" t="s">
        <v>111</v>
      </c>
      <c r="AU32" t="s">
        <v>116</v>
      </c>
    </row>
    <row r="33" spans="1:47" x14ac:dyDescent="0.25">
      <c r="A33" t="s">
        <v>161</v>
      </c>
      <c r="B33" t="str">
        <f t="shared" si="0"/>
        <v>Sue Bird</v>
      </c>
      <c r="C33" t="str">
        <f t="shared" si="4"/>
        <v>G</v>
      </c>
      <c r="D33">
        <f t="shared" si="1"/>
        <v>69</v>
      </c>
      <c r="E33">
        <f t="shared" si="5"/>
        <v>150</v>
      </c>
      <c r="F33" s="6">
        <f t="shared" ref="F33:F47" ca="1" si="6">(TODAY()-V33)/365</f>
        <v>33.953424657534249</v>
      </c>
      <c r="G33" s="6">
        <f t="shared" si="3"/>
        <v>22.148708254568366</v>
      </c>
      <c r="I33">
        <v>5</v>
      </c>
      <c r="J33">
        <v>9</v>
      </c>
      <c r="K33" t="s">
        <v>2</v>
      </c>
      <c r="L33" t="s">
        <v>110</v>
      </c>
      <c r="M33" t="s">
        <v>98</v>
      </c>
      <c r="N33">
        <v>6</v>
      </c>
      <c r="O33" t="s">
        <v>99</v>
      </c>
      <c r="P33" t="s">
        <v>111</v>
      </c>
      <c r="Q33" t="s">
        <v>101</v>
      </c>
      <c r="R33" s="4">
        <v>41768</v>
      </c>
      <c r="S33" t="s">
        <v>102</v>
      </c>
      <c r="T33">
        <v>150</v>
      </c>
      <c r="U33" t="s">
        <v>103</v>
      </c>
      <c r="V33" s="2">
        <v>29510</v>
      </c>
      <c r="W33" t="s">
        <v>104</v>
      </c>
      <c r="X33" t="s">
        <v>112</v>
      </c>
      <c r="Y33" t="s">
        <v>106</v>
      </c>
      <c r="Z33" t="s">
        <v>113</v>
      </c>
      <c r="AA33" t="s">
        <v>108</v>
      </c>
      <c r="AB33" t="s">
        <v>114</v>
      </c>
      <c r="AS33" t="s">
        <v>101</v>
      </c>
      <c r="AT33" t="s">
        <v>101</v>
      </c>
      <c r="AU33" t="s">
        <v>101</v>
      </c>
    </row>
    <row r="34" spans="1:47" x14ac:dyDescent="0.25">
      <c r="A34" t="s">
        <v>161</v>
      </c>
      <c r="B34" t="str">
        <f t="shared" si="0"/>
        <v>Tina Charles</v>
      </c>
      <c r="C34" t="str">
        <f t="shared" si="4"/>
        <v>C</v>
      </c>
      <c r="D34">
        <f t="shared" si="1"/>
        <v>76</v>
      </c>
      <c r="E34">
        <f t="shared" si="5"/>
        <v>198</v>
      </c>
      <c r="F34" s="6">
        <f t="shared" ca="1" si="6"/>
        <v>25.81095890410959</v>
      </c>
      <c r="G34" s="6">
        <f t="shared" si="3"/>
        <v>24.098684210526315</v>
      </c>
      <c r="I34">
        <v>6</v>
      </c>
      <c r="J34">
        <v>4</v>
      </c>
      <c r="K34" t="s">
        <v>2</v>
      </c>
      <c r="L34" t="s">
        <v>115</v>
      </c>
      <c r="M34" t="s">
        <v>98</v>
      </c>
      <c r="N34">
        <v>14</v>
      </c>
      <c r="O34" t="s">
        <v>99</v>
      </c>
      <c r="P34" t="s">
        <v>116</v>
      </c>
      <c r="Q34" t="s">
        <v>101</v>
      </c>
      <c r="R34" s="4">
        <v>41794</v>
      </c>
      <c r="S34" t="s">
        <v>102</v>
      </c>
      <c r="T34">
        <v>198</v>
      </c>
      <c r="U34" t="s">
        <v>103</v>
      </c>
      <c r="V34" s="2">
        <v>32482</v>
      </c>
      <c r="W34" t="s">
        <v>104</v>
      </c>
      <c r="X34" t="s">
        <v>117</v>
      </c>
      <c r="Y34" t="s">
        <v>106</v>
      </c>
      <c r="Z34" t="s">
        <v>113</v>
      </c>
      <c r="AA34" t="s">
        <v>108</v>
      </c>
      <c r="AB34" t="s">
        <v>118</v>
      </c>
      <c r="AS34" s="3">
        <v>36678</v>
      </c>
      <c r="AT34" s="4">
        <v>41768</v>
      </c>
      <c r="AU34" s="4">
        <v>41794</v>
      </c>
    </row>
    <row r="35" spans="1:47" x14ac:dyDescent="0.25">
      <c r="A35" t="s">
        <v>161</v>
      </c>
      <c r="B35" t="str">
        <f>L35</f>
        <v>Skylar Diggins</v>
      </c>
      <c r="C35" t="str">
        <f>P35</f>
        <v>G</v>
      </c>
      <c r="D35">
        <f t="shared" si="1"/>
        <v>69</v>
      </c>
      <c r="E35">
        <f t="shared" si="5"/>
        <v>145</v>
      </c>
      <c r="F35" s="6">
        <f t="shared" ca="1" si="6"/>
        <v>24.153424657534245</v>
      </c>
      <c r="G35" s="6">
        <f t="shared" si="3"/>
        <v>21.410417979416088</v>
      </c>
      <c r="H35" t="s">
        <v>162</v>
      </c>
      <c r="I35">
        <v>5</v>
      </c>
      <c r="J35">
        <v>9</v>
      </c>
      <c r="L35" t="s">
        <v>119</v>
      </c>
      <c r="M35" t="s">
        <v>98</v>
      </c>
      <c r="N35">
        <v>18</v>
      </c>
      <c r="O35" t="s">
        <v>99</v>
      </c>
      <c r="P35" t="s">
        <v>111</v>
      </c>
      <c r="Q35" t="s">
        <v>101</v>
      </c>
      <c r="R35" s="4">
        <v>41768</v>
      </c>
      <c r="S35" t="s">
        <v>102</v>
      </c>
      <c r="T35">
        <v>145</v>
      </c>
      <c r="U35" t="s">
        <v>103</v>
      </c>
      <c r="V35" s="2">
        <v>33087</v>
      </c>
      <c r="W35" t="s">
        <v>104</v>
      </c>
      <c r="X35" t="s">
        <v>120</v>
      </c>
      <c r="Y35" t="s">
        <v>106</v>
      </c>
      <c r="Z35" t="s">
        <v>121</v>
      </c>
      <c r="AA35" t="s">
        <v>108</v>
      </c>
      <c r="AB35" t="s">
        <v>122</v>
      </c>
      <c r="AF35" t="s">
        <v>111</v>
      </c>
      <c r="AG35" t="s">
        <v>116</v>
      </c>
      <c r="AH35" t="s">
        <v>127</v>
      </c>
      <c r="AI35" t="s">
        <v>116</v>
      </c>
      <c r="AJ35" t="s">
        <v>116</v>
      </c>
      <c r="AK35" t="s">
        <v>111</v>
      </c>
      <c r="AL35" t="s">
        <v>142</v>
      </c>
      <c r="AM35" t="s">
        <v>127</v>
      </c>
      <c r="AN35" t="s">
        <v>127</v>
      </c>
      <c r="AO35" t="s">
        <v>111</v>
      </c>
      <c r="AP35" t="s">
        <v>154</v>
      </c>
      <c r="AQ35" t="s">
        <v>111</v>
      </c>
      <c r="AR35" t="s">
        <v>111</v>
      </c>
      <c r="AS35" t="s">
        <v>102</v>
      </c>
      <c r="AT35" t="s">
        <v>102</v>
      </c>
      <c r="AU35" t="s">
        <v>102</v>
      </c>
    </row>
    <row r="36" spans="1:47" x14ac:dyDescent="0.25">
      <c r="A36" t="s">
        <v>161</v>
      </c>
      <c r="B36" t="str">
        <f t="shared" ref="B36:B47" si="7">L36</f>
        <v>Stefanie Dolson</v>
      </c>
      <c r="C36" t="str">
        <f t="shared" ref="C36:C47" si="8">P36</f>
        <v>C</v>
      </c>
      <c r="D36">
        <f t="shared" si="1"/>
        <v>77</v>
      </c>
      <c r="E36">
        <f t="shared" si="5"/>
        <v>210</v>
      </c>
      <c r="F36" s="6">
        <f t="shared" ca="1" si="6"/>
        <v>22.717808219178082</v>
      </c>
      <c r="G36" s="6">
        <f t="shared" si="3"/>
        <v>24.899645808736722</v>
      </c>
      <c r="I36">
        <v>6</v>
      </c>
      <c r="J36">
        <v>5</v>
      </c>
      <c r="K36" t="s">
        <v>2</v>
      </c>
      <c r="L36" t="s">
        <v>123</v>
      </c>
      <c r="M36" t="s">
        <v>98</v>
      </c>
      <c r="N36">
        <v>50</v>
      </c>
      <c r="O36" t="s">
        <v>99</v>
      </c>
      <c r="P36" t="s">
        <v>116</v>
      </c>
      <c r="Q36" t="s">
        <v>101</v>
      </c>
      <c r="R36" s="4">
        <v>41795</v>
      </c>
      <c r="S36" t="s">
        <v>102</v>
      </c>
      <c r="T36">
        <v>210</v>
      </c>
      <c r="U36" t="s">
        <v>103</v>
      </c>
      <c r="V36" s="2">
        <v>33611</v>
      </c>
      <c r="W36" t="s">
        <v>104</v>
      </c>
      <c r="X36" t="s">
        <v>124</v>
      </c>
      <c r="Y36" t="s">
        <v>106</v>
      </c>
      <c r="Z36" t="s">
        <v>113</v>
      </c>
      <c r="AA36" t="s">
        <v>108</v>
      </c>
      <c r="AB36" t="s">
        <v>125</v>
      </c>
      <c r="AF36" t="s">
        <v>101</v>
      </c>
      <c r="AG36" t="s">
        <v>101</v>
      </c>
      <c r="AH36" t="s">
        <v>101</v>
      </c>
      <c r="AI36" t="s">
        <v>101</v>
      </c>
      <c r="AJ36" t="s">
        <v>101</v>
      </c>
      <c r="AK36" t="s">
        <v>101</v>
      </c>
      <c r="AL36" t="s">
        <v>101</v>
      </c>
      <c r="AM36" t="s">
        <v>101</v>
      </c>
      <c r="AN36" t="s">
        <v>101</v>
      </c>
      <c r="AO36" t="s">
        <v>101</v>
      </c>
      <c r="AP36" t="s">
        <v>101</v>
      </c>
      <c r="AQ36" t="s">
        <v>101</v>
      </c>
      <c r="AR36" t="s">
        <v>101</v>
      </c>
      <c r="AS36">
        <v>166</v>
      </c>
      <c r="AT36">
        <v>150</v>
      </c>
      <c r="AU36">
        <v>198</v>
      </c>
    </row>
    <row r="37" spans="1:47" x14ac:dyDescent="0.25">
      <c r="A37" t="s">
        <v>161</v>
      </c>
      <c r="B37" t="str">
        <f t="shared" si="7"/>
        <v>Candice Dupree</v>
      </c>
      <c r="C37" t="str">
        <f t="shared" si="8"/>
        <v>F</v>
      </c>
      <c r="D37">
        <f t="shared" si="1"/>
        <v>74</v>
      </c>
      <c r="E37">
        <f t="shared" si="5"/>
        <v>175</v>
      </c>
      <c r="F37" s="6">
        <f t="shared" ca="1" si="6"/>
        <v>30.117808219178084</v>
      </c>
      <c r="G37" s="6">
        <f t="shared" si="3"/>
        <v>22.466216216216218</v>
      </c>
      <c r="I37">
        <v>6</v>
      </c>
      <c r="J37">
        <v>2</v>
      </c>
      <c r="K37" t="s">
        <v>2</v>
      </c>
      <c r="L37" t="s">
        <v>126</v>
      </c>
      <c r="M37" t="s">
        <v>98</v>
      </c>
      <c r="N37">
        <v>22</v>
      </c>
      <c r="O37" t="s">
        <v>99</v>
      </c>
      <c r="P37" t="s">
        <v>127</v>
      </c>
      <c r="Q37" t="s">
        <v>101</v>
      </c>
      <c r="R37" s="4">
        <v>41792</v>
      </c>
      <c r="S37" t="s">
        <v>102</v>
      </c>
      <c r="T37">
        <v>175</v>
      </c>
      <c r="U37" t="s">
        <v>103</v>
      </c>
      <c r="V37" s="2">
        <v>30910</v>
      </c>
      <c r="W37" t="s">
        <v>104</v>
      </c>
      <c r="X37" t="s">
        <v>128</v>
      </c>
      <c r="Y37" t="s">
        <v>106</v>
      </c>
      <c r="Z37" t="s">
        <v>129</v>
      </c>
      <c r="AA37" t="s">
        <v>108</v>
      </c>
      <c r="AB37" t="s">
        <v>130</v>
      </c>
      <c r="AF37" s="4">
        <v>41768</v>
      </c>
      <c r="AG37" s="4">
        <v>41795</v>
      </c>
      <c r="AH37" s="4">
        <v>41792</v>
      </c>
      <c r="AI37" s="4">
        <v>41798</v>
      </c>
      <c r="AJ37" s="4">
        <v>41794</v>
      </c>
      <c r="AK37" s="4">
        <v>41770</v>
      </c>
      <c r="AL37" s="4">
        <v>41791</v>
      </c>
      <c r="AM37" s="3">
        <v>36678</v>
      </c>
      <c r="AN37" s="4">
        <v>41792</v>
      </c>
      <c r="AO37" s="4">
        <v>41767</v>
      </c>
      <c r="AP37" s="4">
        <v>41794</v>
      </c>
      <c r="AQ37" s="3">
        <v>36678</v>
      </c>
      <c r="AR37" s="4">
        <v>41768</v>
      </c>
      <c r="AS37" t="s">
        <v>103</v>
      </c>
      <c r="AT37" t="s">
        <v>103</v>
      </c>
      <c r="AU37" t="s">
        <v>103</v>
      </c>
    </row>
    <row r="38" spans="1:47" x14ac:dyDescent="0.25">
      <c r="A38" t="s">
        <v>161</v>
      </c>
      <c r="B38" t="str">
        <f t="shared" si="7"/>
        <v>Brittney Griner</v>
      </c>
      <c r="C38" t="str">
        <f t="shared" si="8"/>
        <v>C</v>
      </c>
      <c r="D38">
        <f t="shared" si="1"/>
        <v>80</v>
      </c>
      <c r="E38">
        <f t="shared" si="5"/>
        <v>199</v>
      </c>
      <c r="F38" s="6">
        <f t="shared" ca="1" si="6"/>
        <v>23.942465753424656</v>
      </c>
      <c r="G38" s="6">
        <f t="shared" si="3"/>
        <v>21.85890625</v>
      </c>
      <c r="I38">
        <v>6</v>
      </c>
      <c r="J38">
        <v>8</v>
      </c>
      <c r="K38" t="s">
        <v>2</v>
      </c>
      <c r="L38" t="s">
        <v>131</v>
      </c>
      <c r="M38" t="s">
        <v>98</v>
      </c>
      <c r="N38">
        <v>23</v>
      </c>
      <c r="O38" t="s">
        <v>99</v>
      </c>
      <c r="P38" t="s">
        <v>116</v>
      </c>
      <c r="Q38" t="s">
        <v>101</v>
      </c>
      <c r="R38" s="4">
        <v>41798</v>
      </c>
      <c r="S38" t="s">
        <v>102</v>
      </c>
      <c r="T38">
        <v>199</v>
      </c>
      <c r="U38" t="s">
        <v>103</v>
      </c>
      <c r="V38" s="2">
        <v>33164</v>
      </c>
      <c r="W38" t="s">
        <v>104</v>
      </c>
      <c r="X38" t="s">
        <v>128</v>
      </c>
      <c r="Y38" t="s">
        <v>106</v>
      </c>
      <c r="Z38" t="s">
        <v>132</v>
      </c>
      <c r="AA38" t="s">
        <v>108</v>
      </c>
      <c r="AB38" t="s">
        <v>133</v>
      </c>
      <c r="AF38" t="s">
        <v>102</v>
      </c>
      <c r="AG38" t="s">
        <v>102</v>
      </c>
      <c r="AH38" t="s">
        <v>102</v>
      </c>
      <c r="AI38" t="s">
        <v>102</v>
      </c>
      <c r="AJ38" t="s">
        <v>102</v>
      </c>
      <c r="AK38" t="s">
        <v>102</v>
      </c>
      <c r="AL38" t="s">
        <v>102</v>
      </c>
      <c r="AM38" t="s">
        <v>102</v>
      </c>
      <c r="AN38" t="s">
        <v>102</v>
      </c>
      <c r="AO38" t="s">
        <v>102</v>
      </c>
      <c r="AP38" t="s">
        <v>102</v>
      </c>
      <c r="AQ38" t="s">
        <v>102</v>
      </c>
      <c r="AR38" t="s">
        <v>102</v>
      </c>
      <c r="AS38" s="2">
        <v>30802</v>
      </c>
      <c r="AT38" s="2">
        <v>29510</v>
      </c>
      <c r="AU38" s="2">
        <v>32482</v>
      </c>
    </row>
    <row r="39" spans="1:47" x14ac:dyDescent="0.25">
      <c r="A39" t="s">
        <v>161</v>
      </c>
      <c r="B39" t="str">
        <f t="shared" si="7"/>
        <v>Jantel Lavender</v>
      </c>
      <c r="C39" t="str">
        <f t="shared" si="8"/>
        <v>C</v>
      </c>
      <c r="D39">
        <f t="shared" si="1"/>
        <v>76</v>
      </c>
      <c r="E39">
        <f t="shared" si="5"/>
        <v>185</v>
      </c>
      <c r="F39" s="6">
        <f t="shared" ca="1" si="6"/>
        <v>25.873972602739727</v>
      </c>
      <c r="G39" s="6">
        <f t="shared" si="3"/>
        <v>22.516447368421051</v>
      </c>
      <c r="I39">
        <v>6</v>
      </c>
      <c r="J39">
        <v>4</v>
      </c>
      <c r="K39" t="s">
        <v>2</v>
      </c>
      <c r="L39" t="s">
        <v>134</v>
      </c>
      <c r="M39" t="s">
        <v>98</v>
      </c>
      <c r="N39">
        <v>24</v>
      </c>
      <c r="O39" t="s">
        <v>99</v>
      </c>
      <c r="P39" t="s">
        <v>116</v>
      </c>
      <c r="Q39" t="s">
        <v>101</v>
      </c>
      <c r="R39" s="4">
        <v>41794</v>
      </c>
      <c r="S39" t="s">
        <v>102</v>
      </c>
      <c r="T39">
        <v>185</v>
      </c>
      <c r="U39" t="s">
        <v>103</v>
      </c>
      <c r="V39" s="2">
        <v>32459</v>
      </c>
      <c r="W39" t="s">
        <v>104</v>
      </c>
      <c r="X39" t="s">
        <v>135</v>
      </c>
      <c r="Y39" t="s">
        <v>106</v>
      </c>
      <c r="Z39" t="s">
        <v>136</v>
      </c>
      <c r="AA39" t="s">
        <v>108</v>
      </c>
      <c r="AB39" t="s">
        <v>137</v>
      </c>
      <c r="AF39">
        <v>145</v>
      </c>
      <c r="AG39">
        <v>210</v>
      </c>
      <c r="AH39">
        <v>175</v>
      </c>
      <c r="AI39">
        <v>199</v>
      </c>
      <c r="AJ39">
        <v>185</v>
      </c>
      <c r="AK39">
        <v>166</v>
      </c>
      <c r="AL39">
        <v>160</v>
      </c>
      <c r="AM39">
        <v>176</v>
      </c>
      <c r="AN39">
        <v>188</v>
      </c>
      <c r="AO39">
        <v>155</v>
      </c>
      <c r="AP39">
        <v>175</v>
      </c>
      <c r="AQ39">
        <v>163</v>
      </c>
      <c r="AR39">
        <v>169</v>
      </c>
      <c r="AS39" t="s">
        <v>104</v>
      </c>
      <c r="AT39" t="s">
        <v>104</v>
      </c>
      <c r="AU39" t="s">
        <v>104</v>
      </c>
    </row>
    <row r="40" spans="1:47" x14ac:dyDescent="0.25">
      <c r="A40" t="s">
        <v>161</v>
      </c>
      <c r="B40" t="str">
        <f t="shared" si="7"/>
        <v>Kayla McBride</v>
      </c>
      <c r="C40" t="str">
        <f t="shared" si="8"/>
        <v>G</v>
      </c>
      <c r="D40">
        <f t="shared" si="1"/>
        <v>71</v>
      </c>
      <c r="E40">
        <f t="shared" si="5"/>
        <v>166</v>
      </c>
      <c r="F40" s="6">
        <f t="shared" ca="1" si="6"/>
        <v>22.254794520547946</v>
      </c>
      <c r="G40" s="6">
        <f t="shared" si="3"/>
        <v>23.149771870660583</v>
      </c>
      <c r="I40">
        <v>5</v>
      </c>
      <c r="J40">
        <v>11</v>
      </c>
      <c r="K40" t="s">
        <v>2</v>
      </c>
      <c r="L40" t="s">
        <v>138</v>
      </c>
      <c r="M40" t="s">
        <v>98</v>
      </c>
      <c r="N40">
        <v>34</v>
      </c>
      <c r="O40" t="s">
        <v>99</v>
      </c>
      <c r="P40" t="s">
        <v>111</v>
      </c>
      <c r="Q40" t="s">
        <v>101</v>
      </c>
      <c r="R40" s="4">
        <v>41770</v>
      </c>
      <c r="S40" t="s">
        <v>102</v>
      </c>
      <c r="T40">
        <v>166</v>
      </c>
      <c r="U40" t="s">
        <v>103</v>
      </c>
      <c r="V40" s="2">
        <v>33780</v>
      </c>
      <c r="W40" t="s">
        <v>104</v>
      </c>
      <c r="X40" t="s">
        <v>139</v>
      </c>
      <c r="Y40" t="s">
        <v>106</v>
      </c>
      <c r="Z40" t="s">
        <v>121</v>
      </c>
      <c r="AA40" t="s">
        <v>108</v>
      </c>
      <c r="AB40" t="s">
        <v>140</v>
      </c>
      <c r="AF40" t="s">
        <v>103</v>
      </c>
      <c r="AG40" t="s">
        <v>103</v>
      </c>
      <c r="AH40" t="s">
        <v>103</v>
      </c>
      <c r="AI40" t="s">
        <v>103</v>
      </c>
      <c r="AJ40" t="s">
        <v>103</v>
      </c>
      <c r="AK40" t="s">
        <v>103</v>
      </c>
      <c r="AL40" t="s">
        <v>103</v>
      </c>
      <c r="AM40" t="s">
        <v>103</v>
      </c>
      <c r="AN40" t="s">
        <v>103</v>
      </c>
      <c r="AO40" t="s">
        <v>103</v>
      </c>
      <c r="AP40" t="s">
        <v>103</v>
      </c>
      <c r="AQ40" t="s">
        <v>103</v>
      </c>
      <c r="AR40" t="s">
        <v>103</v>
      </c>
      <c r="AS40" t="s">
        <v>105</v>
      </c>
      <c r="AT40" t="s">
        <v>112</v>
      </c>
      <c r="AU40" t="s">
        <v>117</v>
      </c>
    </row>
    <row r="41" spans="1:47" x14ac:dyDescent="0.25">
      <c r="A41" t="s">
        <v>161</v>
      </c>
      <c r="B41" t="str">
        <f t="shared" si="7"/>
        <v>Angel McCoughtry</v>
      </c>
      <c r="C41" t="str">
        <f t="shared" si="8"/>
        <v>G/F</v>
      </c>
      <c r="D41">
        <f t="shared" si="1"/>
        <v>73</v>
      </c>
      <c r="E41">
        <f t="shared" si="5"/>
        <v>160</v>
      </c>
      <c r="F41" s="6">
        <f t="shared" ca="1" si="6"/>
        <v>28.049315068493151</v>
      </c>
      <c r="G41" s="6">
        <f t="shared" si="3"/>
        <v>21.107149559016701</v>
      </c>
      <c r="I41">
        <v>6</v>
      </c>
      <c r="J41">
        <v>1</v>
      </c>
      <c r="K41" t="s">
        <v>2</v>
      </c>
      <c r="L41" t="s">
        <v>141</v>
      </c>
      <c r="M41" t="s">
        <v>98</v>
      </c>
      <c r="N41">
        <v>8</v>
      </c>
      <c r="O41" t="s">
        <v>99</v>
      </c>
      <c r="P41" t="s">
        <v>142</v>
      </c>
      <c r="Q41" t="s">
        <v>101</v>
      </c>
      <c r="R41" s="4">
        <v>41791</v>
      </c>
      <c r="S41" t="s">
        <v>102</v>
      </c>
      <c r="T41">
        <v>160</v>
      </c>
      <c r="U41" t="s">
        <v>103</v>
      </c>
      <c r="V41" s="2">
        <v>31665</v>
      </c>
      <c r="W41" t="s">
        <v>104</v>
      </c>
      <c r="X41" t="s">
        <v>143</v>
      </c>
      <c r="Y41" t="s">
        <v>106</v>
      </c>
      <c r="Z41" t="s">
        <v>144</v>
      </c>
      <c r="AA41" t="s">
        <v>108</v>
      </c>
      <c r="AB41" t="s">
        <v>145</v>
      </c>
      <c r="AF41" s="2">
        <v>33087</v>
      </c>
      <c r="AG41" s="2">
        <v>33611</v>
      </c>
      <c r="AH41" s="2">
        <v>30910</v>
      </c>
      <c r="AI41" s="2">
        <v>33164</v>
      </c>
      <c r="AJ41" s="2">
        <v>32459</v>
      </c>
      <c r="AK41" s="2">
        <v>33780</v>
      </c>
      <c r="AL41" s="2">
        <v>31665</v>
      </c>
      <c r="AM41" s="2">
        <v>32670</v>
      </c>
      <c r="AN41" s="2">
        <v>33056</v>
      </c>
      <c r="AO41" s="2">
        <v>33798</v>
      </c>
      <c r="AP41" s="2">
        <v>34573</v>
      </c>
      <c r="AQ41" s="2">
        <v>30113</v>
      </c>
      <c r="AR41" s="2">
        <v>30080</v>
      </c>
      <c r="AS41" t="s">
        <v>106</v>
      </c>
      <c r="AT41" t="s">
        <v>106</v>
      </c>
      <c r="AU41" t="s">
        <v>106</v>
      </c>
    </row>
    <row r="42" spans="1:47" x14ac:dyDescent="0.25">
      <c r="A42" t="s">
        <v>161</v>
      </c>
      <c r="B42" t="str">
        <f t="shared" si="7"/>
        <v>Maya Moore</v>
      </c>
      <c r="C42" t="str">
        <f t="shared" si="8"/>
        <v>F</v>
      </c>
      <c r="D42">
        <f t="shared" si="1"/>
        <v>72</v>
      </c>
      <c r="E42">
        <f t="shared" si="5"/>
        <v>176</v>
      </c>
      <c r="F42" s="6">
        <f t="shared" ca="1" si="6"/>
        <v>25.295890410958904</v>
      </c>
      <c r="G42" s="6">
        <f t="shared" si="3"/>
        <v>23.867283950617281</v>
      </c>
      <c r="I42">
        <v>6</v>
      </c>
      <c r="J42">
        <v>0</v>
      </c>
      <c r="K42" t="s">
        <v>2</v>
      </c>
      <c r="L42" t="s">
        <v>146</v>
      </c>
      <c r="M42" t="s">
        <v>98</v>
      </c>
      <c r="N42">
        <v>7</v>
      </c>
      <c r="O42" t="s">
        <v>99</v>
      </c>
      <c r="P42" t="s">
        <v>127</v>
      </c>
      <c r="Q42" t="s">
        <v>101</v>
      </c>
      <c r="R42" s="3">
        <v>36678</v>
      </c>
      <c r="S42" t="s">
        <v>102</v>
      </c>
      <c r="T42">
        <v>176</v>
      </c>
      <c r="U42" t="s">
        <v>103</v>
      </c>
      <c r="V42" s="2">
        <v>32670</v>
      </c>
      <c r="W42" t="s">
        <v>104</v>
      </c>
      <c r="X42" t="s">
        <v>105</v>
      </c>
      <c r="Y42" t="s">
        <v>106</v>
      </c>
      <c r="Z42" t="s">
        <v>113</v>
      </c>
      <c r="AA42" t="s">
        <v>108</v>
      </c>
      <c r="AB42" t="s">
        <v>147</v>
      </c>
      <c r="AF42" t="s">
        <v>104</v>
      </c>
      <c r="AG42" t="s">
        <v>104</v>
      </c>
      <c r="AH42" t="s">
        <v>104</v>
      </c>
      <c r="AI42" t="s">
        <v>104</v>
      </c>
      <c r="AJ42" t="s">
        <v>104</v>
      </c>
      <c r="AK42" t="s">
        <v>104</v>
      </c>
      <c r="AL42" t="s">
        <v>104</v>
      </c>
      <c r="AM42" t="s">
        <v>104</v>
      </c>
      <c r="AN42" t="s">
        <v>104</v>
      </c>
      <c r="AO42" t="s">
        <v>104</v>
      </c>
      <c r="AP42" t="s">
        <v>104</v>
      </c>
      <c r="AQ42" t="s">
        <v>104</v>
      </c>
      <c r="AR42" t="s">
        <v>104</v>
      </c>
      <c r="AS42" t="s">
        <v>107</v>
      </c>
      <c r="AT42" t="s">
        <v>113</v>
      </c>
      <c r="AU42" t="s">
        <v>113</v>
      </c>
    </row>
    <row r="43" spans="1:47" x14ac:dyDescent="0.25">
      <c r="A43" t="s">
        <v>161</v>
      </c>
      <c r="B43" t="str">
        <f t="shared" si="7"/>
        <v>Nnemkadi Ogwumike</v>
      </c>
      <c r="C43" t="str">
        <f t="shared" si="8"/>
        <v>F</v>
      </c>
      <c r="D43">
        <f t="shared" si="1"/>
        <v>74</v>
      </c>
      <c r="E43">
        <f t="shared" si="5"/>
        <v>188</v>
      </c>
      <c r="F43" s="6">
        <f t="shared" ca="1" si="6"/>
        <v>24.238356164383561</v>
      </c>
      <c r="G43" s="6">
        <f t="shared" si="3"/>
        <v>24.135135135135133</v>
      </c>
      <c r="I43">
        <v>6</v>
      </c>
      <c r="J43">
        <v>2</v>
      </c>
      <c r="K43" t="s">
        <v>2</v>
      </c>
      <c r="L43" t="s">
        <v>148</v>
      </c>
      <c r="M43" t="s">
        <v>98</v>
      </c>
      <c r="N43">
        <v>38</v>
      </c>
      <c r="O43" t="s">
        <v>99</v>
      </c>
      <c r="P43" t="s">
        <v>127</v>
      </c>
      <c r="Q43" t="s">
        <v>101</v>
      </c>
      <c r="R43" s="4">
        <v>41792</v>
      </c>
      <c r="S43" t="s">
        <v>102</v>
      </c>
      <c r="T43">
        <v>188</v>
      </c>
      <c r="U43" t="s">
        <v>103</v>
      </c>
      <c r="V43" s="2">
        <v>33056</v>
      </c>
      <c r="W43" t="s">
        <v>104</v>
      </c>
      <c r="X43" t="s">
        <v>135</v>
      </c>
      <c r="Y43" t="s">
        <v>106</v>
      </c>
      <c r="Z43" t="s">
        <v>149</v>
      </c>
      <c r="AA43" t="s">
        <v>108</v>
      </c>
      <c r="AB43" t="s">
        <v>150</v>
      </c>
      <c r="AF43" t="s">
        <v>120</v>
      </c>
      <c r="AG43" t="s">
        <v>124</v>
      </c>
      <c r="AH43" t="s">
        <v>128</v>
      </c>
      <c r="AI43" t="s">
        <v>128</v>
      </c>
      <c r="AJ43" t="s">
        <v>135</v>
      </c>
      <c r="AK43" t="s">
        <v>139</v>
      </c>
      <c r="AL43" t="s">
        <v>143</v>
      </c>
      <c r="AM43" t="s">
        <v>105</v>
      </c>
      <c r="AN43" t="s">
        <v>135</v>
      </c>
      <c r="AO43" t="s">
        <v>120</v>
      </c>
      <c r="AP43" t="s">
        <v>106</v>
      </c>
      <c r="AQ43" t="s">
        <v>128</v>
      </c>
      <c r="AR43" t="s">
        <v>105</v>
      </c>
      <c r="AS43" t="s">
        <v>108</v>
      </c>
      <c r="AT43" t="s">
        <v>108</v>
      </c>
      <c r="AU43" t="s">
        <v>108</v>
      </c>
    </row>
    <row r="44" spans="1:47" x14ac:dyDescent="0.25">
      <c r="A44" t="s">
        <v>161</v>
      </c>
      <c r="B44" t="str">
        <f t="shared" si="7"/>
        <v>Odyssey Sims</v>
      </c>
      <c r="C44" t="str">
        <f t="shared" si="8"/>
        <v>G</v>
      </c>
      <c r="D44">
        <f t="shared" si="1"/>
        <v>68</v>
      </c>
      <c r="E44">
        <f t="shared" si="5"/>
        <v>155</v>
      </c>
      <c r="F44" s="6">
        <f t="shared" ca="1" si="6"/>
        <v>22.205479452054796</v>
      </c>
      <c r="G44" s="6">
        <f t="shared" si="3"/>
        <v>23.565095155709344</v>
      </c>
      <c r="I44">
        <v>5</v>
      </c>
      <c r="J44">
        <v>8</v>
      </c>
      <c r="K44" t="s">
        <v>2</v>
      </c>
      <c r="L44" t="s">
        <v>151</v>
      </c>
      <c r="M44" t="s">
        <v>98</v>
      </c>
      <c r="N44">
        <v>20</v>
      </c>
      <c r="O44" t="s">
        <v>99</v>
      </c>
      <c r="P44" t="s">
        <v>111</v>
      </c>
      <c r="Q44" t="s">
        <v>101</v>
      </c>
      <c r="R44" s="4">
        <v>41767</v>
      </c>
      <c r="S44" t="s">
        <v>102</v>
      </c>
      <c r="T44">
        <v>155</v>
      </c>
      <c r="U44" t="s">
        <v>103</v>
      </c>
      <c r="V44" s="2">
        <v>33798</v>
      </c>
      <c r="W44" t="s">
        <v>104</v>
      </c>
      <c r="X44" t="s">
        <v>120</v>
      </c>
      <c r="Y44" t="s">
        <v>106</v>
      </c>
      <c r="Z44" t="s">
        <v>132</v>
      </c>
      <c r="AA44" t="s">
        <v>108</v>
      </c>
      <c r="AB44" t="s">
        <v>152</v>
      </c>
      <c r="AF44" t="s">
        <v>106</v>
      </c>
      <c r="AG44" t="s">
        <v>106</v>
      </c>
      <c r="AH44" t="s">
        <v>106</v>
      </c>
      <c r="AI44" t="s">
        <v>106</v>
      </c>
      <c r="AJ44" t="s">
        <v>106</v>
      </c>
      <c r="AK44" t="s">
        <v>106</v>
      </c>
      <c r="AL44" t="s">
        <v>106</v>
      </c>
      <c r="AM44" t="s">
        <v>106</v>
      </c>
      <c r="AN44" t="s">
        <v>106</v>
      </c>
      <c r="AO44" t="s">
        <v>106</v>
      </c>
      <c r="AP44" t="s">
        <v>113</v>
      </c>
      <c r="AQ44" t="s">
        <v>106</v>
      </c>
      <c r="AR44" t="s">
        <v>106</v>
      </c>
      <c r="AS44" t="s">
        <v>109</v>
      </c>
      <c r="AT44" t="s">
        <v>114</v>
      </c>
      <c r="AU44" t="s">
        <v>118</v>
      </c>
    </row>
    <row r="45" spans="1:47" x14ac:dyDescent="0.25">
      <c r="A45" t="s">
        <v>161</v>
      </c>
      <c r="B45" t="str">
        <f t="shared" si="7"/>
        <v>Breanna Stewart</v>
      </c>
      <c r="C45" t="str">
        <f t="shared" si="8"/>
        <v>F/C</v>
      </c>
      <c r="D45">
        <f t="shared" si="1"/>
        <v>76</v>
      </c>
      <c r="E45">
        <f t="shared" si="5"/>
        <v>175</v>
      </c>
      <c r="F45" s="6">
        <f t="shared" ca="1" si="6"/>
        <v>20.082191780821919</v>
      </c>
      <c r="G45" s="6">
        <f t="shared" si="3"/>
        <v>21.299342105263158</v>
      </c>
      <c r="I45">
        <v>6</v>
      </c>
      <c r="J45">
        <v>4</v>
      </c>
      <c r="K45" t="s">
        <v>2</v>
      </c>
      <c r="L45" t="s">
        <v>153</v>
      </c>
      <c r="M45" t="s">
        <v>98</v>
      </c>
      <c r="N45">
        <v>43</v>
      </c>
      <c r="O45" t="s">
        <v>99</v>
      </c>
      <c r="P45" t="s">
        <v>154</v>
      </c>
      <c r="Q45" t="s">
        <v>101</v>
      </c>
      <c r="R45" s="4">
        <v>41794</v>
      </c>
      <c r="S45" t="s">
        <v>102</v>
      </c>
      <c r="T45">
        <v>175</v>
      </c>
      <c r="U45" t="s">
        <v>103</v>
      </c>
      <c r="V45" s="2">
        <v>34573</v>
      </c>
      <c r="W45" t="s">
        <v>104</v>
      </c>
      <c r="X45" t="s">
        <v>106</v>
      </c>
      <c r="Y45" t="s">
        <v>113</v>
      </c>
      <c r="Z45" t="s">
        <v>108</v>
      </c>
      <c r="AA45" t="s">
        <v>155</v>
      </c>
      <c r="AF45" t="s">
        <v>121</v>
      </c>
      <c r="AG45" t="s">
        <v>113</v>
      </c>
      <c r="AH45" t="s">
        <v>129</v>
      </c>
      <c r="AI45" t="s">
        <v>132</v>
      </c>
      <c r="AJ45" t="s">
        <v>136</v>
      </c>
      <c r="AK45" t="s">
        <v>121</v>
      </c>
      <c r="AL45" t="s">
        <v>144</v>
      </c>
      <c r="AM45" t="s">
        <v>113</v>
      </c>
      <c r="AN45" t="s">
        <v>149</v>
      </c>
      <c r="AO45" t="s">
        <v>132</v>
      </c>
      <c r="AP45" t="s">
        <v>108</v>
      </c>
      <c r="AQ45" t="s">
        <v>113</v>
      </c>
      <c r="AR45" t="s">
        <v>159</v>
      </c>
    </row>
    <row r="46" spans="1:47" x14ac:dyDescent="0.25">
      <c r="A46" t="s">
        <v>161</v>
      </c>
      <c r="B46" t="str">
        <f t="shared" si="7"/>
        <v>Diana Taurasi</v>
      </c>
      <c r="C46" t="str">
        <f t="shared" si="8"/>
        <v>G</v>
      </c>
      <c r="D46">
        <f t="shared" si="1"/>
        <v>72</v>
      </c>
      <c r="E46">
        <f t="shared" si="5"/>
        <v>163</v>
      </c>
      <c r="F46" s="6">
        <f t="shared" ca="1" si="6"/>
        <v>32.301369863013697</v>
      </c>
      <c r="G46" s="6">
        <f t="shared" si="3"/>
        <v>22.104359567901234</v>
      </c>
      <c r="I46">
        <v>6</v>
      </c>
      <c r="J46">
        <v>0</v>
      </c>
      <c r="K46" t="s">
        <v>2</v>
      </c>
      <c r="L46" t="s">
        <v>156</v>
      </c>
      <c r="M46" t="s">
        <v>98</v>
      </c>
      <c r="N46">
        <v>12</v>
      </c>
      <c r="O46" t="s">
        <v>99</v>
      </c>
      <c r="P46" t="s">
        <v>111</v>
      </c>
      <c r="Q46" t="s">
        <v>101</v>
      </c>
      <c r="R46" s="3">
        <v>36678</v>
      </c>
      <c r="S46" t="s">
        <v>102</v>
      </c>
      <c r="T46">
        <v>163</v>
      </c>
      <c r="U46" t="s">
        <v>103</v>
      </c>
      <c r="V46" s="2">
        <v>30113</v>
      </c>
      <c r="W46" t="s">
        <v>104</v>
      </c>
      <c r="X46" t="s">
        <v>128</v>
      </c>
      <c r="Y46" t="s">
        <v>106</v>
      </c>
      <c r="Z46" t="s">
        <v>113</v>
      </c>
      <c r="AA46" t="s">
        <v>108</v>
      </c>
      <c r="AB46" t="s">
        <v>157</v>
      </c>
      <c r="AF46" t="s">
        <v>108</v>
      </c>
      <c r="AG46" t="s">
        <v>108</v>
      </c>
      <c r="AH46" t="s">
        <v>108</v>
      </c>
      <c r="AI46" t="s">
        <v>108</v>
      </c>
      <c r="AJ46" t="s">
        <v>108</v>
      </c>
      <c r="AK46" t="s">
        <v>108</v>
      </c>
      <c r="AL46" t="s">
        <v>108</v>
      </c>
      <c r="AM46" t="s">
        <v>108</v>
      </c>
      <c r="AN46" t="s">
        <v>108</v>
      </c>
      <c r="AO46" t="s">
        <v>108</v>
      </c>
      <c r="AP46" t="s">
        <v>155</v>
      </c>
      <c r="AQ46" t="s">
        <v>108</v>
      </c>
      <c r="AR46" t="s">
        <v>108</v>
      </c>
    </row>
    <row r="47" spans="1:47" x14ac:dyDescent="0.25">
      <c r="A47" t="s">
        <v>161</v>
      </c>
      <c r="B47" t="str">
        <f t="shared" si="7"/>
        <v>Lindsay Whalen</v>
      </c>
      <c r="C47" t="str">
        <f t="shared" si="8"/>
        <v>G</v>
      </c>
      <c r="D47">
        <f t="shared" si="1"/>
        <v>69</v>
      </c>
      <c r="E47">
        <f t="shared" si="5"/>
        <v>169</v>
      </c>
      <c r="F47" s="6">
        <f t="shared" ca="1" si="6"/>
        <v>32.391780821917806</v>
      </c>
      <c r="G47" s="6">
        <f t="shared" si="3"/>
        <v>24.95421130014703</v>
      </c>
      <c r="I47">
        <v>5</v>
      </c>
      <c r="J47">
        <v>9</v>
      </c>
      <c r="K47" t="s">
        <v>2</v>
      </c>
      <c r="L47" t="s">
        <v>158</v>
      </c>
      <c r="M47" t="s">
        <v>98</v>
      </c>
      <c r="N47">
        <v>4</v>
      </c>
      <c r="O47" t="s">
        <v>99</v>
      </c>
      <c r="P47" t="s">
        <v>111</v>
      </c>
      <c r="Q47" t="s">
        <v>101</v>
      </c>
      <c r="R47" s="4">
        <v>41768</v>
      </c>
      <c r="S47" t="s">
        <v>102</v>
      </c>
      <c r="T47">
        <v>169</v>
      </c>
      <c r="U47" t="s">
        <v>103</v>
      </c>
      <c r="V47" s="2">
        <v>30080</v>
      </c>
      <c r="W47" t="s">
        <v>104</v>
      </c>
      <c r="X47" t="s">
        <v>105</v>
      </c>
      <c r="Y47" t="s">
        <v>106</v>
      </c>
      <c r="Z47" t="s">
        <v>159</v>
      </c>
      <c r="AA47" t="s">
        <v>108</v>
      </c>
      <c r="AB47" t="s">
        <v>160</v>
      </c>
      <c r="AF47" t="s">
        <v>122</v>
      </c>
      <c r="AG47" t="s">
        <v>125</v>
      </c>
      <c r="AH47" t="s">
        <v>130</v>
      </c>
      <c r="AI47" t="s">
        <v>133</v>
      </c>
      <c r="AJ47" t="s">
        <v>137</v>
      </c>
      <c r="AK47" t="s">
        <v>140</v>
      </c>
      <c r="AL47" t="s">
        <v>145</v>
      </c>
      <c r="AM47" t="s">
        <v>147</v>
      </c>
      <c r="AN47" t="s">
        <v>150</v>
      </c>
      <c r="AO47" t="s">
        <v>152</v>
      </c>
      <c r="AQ47" t="s">
        <v>157</v>
      </c>
      <c r="AR47" t="s">
        <v>160</v>
      </c>
    </row>
    <row r="48" spans="1:47" x14ac:dyDescent="0.25">
      <c r="A48" t="s">
        <v>164</v>
      </c>
      <c r="B48" t="s">
        <v>165</v>
      </c>
      <c r="D48">
        <f t="shared" si="1"/>
        <v>59</v>
      </c>
      <c r="E48">
        <v>90</v>
      </c>
      <c r="F48" s="6">
        <f>(DATE(2012,7,1)-K48)/365</f>
        <v>16.512328767123286</v>
      </c>
      <c r="G48" s="6">
        <f t="shared" si="3"/>
        <v>18.17581154840563</v>
      </c>
      <c r="H48" t="s">
        <v>170</v>
      </c>
      <c r="I48">
        <v>4</v>
      </c>
      <c r="J48">
        <v>11</v>
      </c>
      <c r="K48" s="2">
        <v>35064</v>
      </c>
    </row>
    <row r="49" spans="1:17" x14ac:dyDescent="0.25">
      <c r="A49" t="s">
        <v>164</v>
      </c>
      <c r="B49" t="s">
        <v>166</v>
      </c>
      <c r="D49">
        <f t="shared" si="1"/>
        <v>62</v>
      </c>
      <c r="E49">
        <v>115</v>
      </c>
      <c r="F49" s="6">
        <f>(DATE(2012,7,1)-K49)/365</f>
        <v>18.115068493150684</v>
      </c>
      <c r="G49" s="6">
        <f t="shared" si="3"/>
        <v>21.031477627471386</v>
      </c>
      <c r="I49">
        <v>5</v>
      </c>
      <c r="J49">
        <v>2</v>
      </c>
      <c r="K49" s="2">
        <v>34479</v>
      </c>
    </row>
    <row r="50" spans="1:17" x14ac:dyDescent="0.25">
      <c r="A50" t="s">
        <v>164</v>
      </c>
      <c r="B50" t="s">
        <v>167</v>
      </c>
      <c r="D50">
        <f t="shared" si="1"/>
        <v>63</v>
      </c>
      <c r="E50">
        <v>101</v>
      </c>
      <c r="F50" s="6">
        <f t="shared" ref="F50:F52" si="9">(DATE(2012,7,1)-K50)/365</f>
        <v>16.572602739726026</v>
      </c>
      <c r="G50" s="6">
        <f t="shared" si="3"/>
        <v>17.889392794154698</v>
      </c>
      <c r="I50">
        <v>5</v>
      </c>
      <c r="J50">
        <v>3</v>
      </c>
      <c r="K50" s="2">
        <v>35042</v>
      </c>
    </row>
    <row r="51" spans="1:17" x14ac:dyDescent="0.25">
      <c r="A51" t="s">
        <v>164</v>
      </c>
      <c r="B51" t="s">
        <v>168</v>
      </c>
      <c r="D51">
        <f t="shared" si="1"/>
        <v>61</v>
      </c>
      <c r="E51">
        <v>116</v>
      </c>
      <c r="F51" s="6">
        <f t="shared" si="9"/>
        <v>15.695890410958905</v>
      </c>
      <c r="G51" s="6">
        <f t="shared" si="3"/>
        <v>21.915614082235958</v>
      </c>
      <c r="I51">
        <v>5</v>
      </c>
      <c r="J51">
        <v>1</v>
      </c>
      <c r="K51" s="2">
        <v>35362</v>
      </c>
    </row>
    <row r="52" spans="1:17" x14ac:dyDescent="0.25">
      <c r="A52" t="s">
        <v>164</v>
      </c>
      <c r="B52" t="s">
        <v>169</v>
      </c>
      <c r="D52">
        <f t="shared" si="1"/>
        <v>62</v>
      </c>
      <c r="E52">
        <v>115</v>
      </c>
      <c r="F52" s="6">
        <f t="shared" si="9"/>
        <v>16.983561643835618</v>
      </c>
      <c r="G52" s="6">
        <f t="shared" si="3"/>
        <v>21.031477627471386</v>
      </c>
      <c r="I52">
        <v>5</v>
      </c>
      <c r="J52">
        <v>2</v>
      </c>
      <c r="K52" s="2">
        <v>34892</v>
      </c>
    </row>
    <row r="53" spans="1:17" x14ac:dyDescent="0.25">
      <c r="A53" t="s">
        <v>211</v>
      </c>
      <c r="B53" t="str">
        <f t="shared" ref="B53:B65" si="10">L53</f>
        <v>Shannon Boxx</v>
      </c>
      <c r="C53" t="str">
        <f t="shared" ref="C53:C65" si="11">M53</f>
        <v>M</v>
      </c>
      <c r="D53">
        <f t="shared" si="1"/>
        <v>68</v>
      </c>
      <c r="E53">
        <v>148</v>
      </c>
      <c r="F53" s="6">
        <f t="shared" ref="F53:F118" si="12">(DATE(2012,7,1)-O53)/365</f>
        <v>35.030136986301372</v>
      </c>
      <c r="G53" s="6">
        <f t="shared" si="3"/>
        <v>22.500865051903112</v>
      </c>
      <c r="H53" t="s">
        <v>212</v>
      </c>
      <c r="I53">
        <f t="shared" ref="I53:I65" si="13">MONTH(N53)</f>
        <v>5</v>
      </c>
      <c r="J53">
        <f t="shared" ref="J53:J65" si="14">DAY(N53)</f>
        <v>8</v>
      </c>
      <c r="L53" t="s">
        <v>175</v>
      </c>
      <c r="M53" t="s">
        <v>176</v>
      </c>
      <c r="N53" s="4">
        <v>41767</v>
      </c>
      <c r="O53" s="2">
        <v>28305</v>
      </c>
      <c r="P53" t="s">
        <v>177</v>
      </c>
      <c r="Q53" t="s">
        <v>178</v>
      </c>
    </row>
    <row r="54" spans="1:17" x14ac:dyDescent="0.25">
      <c r="A54" t="s">
        <v>211</v>
      </c>
      <c r="B54" t="str">
        <f t="shared" si="10"/>
        <v>Tobin Heath</v>
      </c>
      <c r="C54" t="str">
        <f t="shared" si="11"/>
        <v>M</v>
      </c>
      <c r="D54">
        <f t="shared" si="1"/>
        <v>66</v>
      </c>
      <c r="E54">
        <v>130</v>
      </c>
      <c r="F54" s="6">
        <f t="shared" si="12"/>
        <v>24.106849315068494</v>
      </c>
      <c r="G54" s="6">
        <f t="shared" si="3"/>
        <v>20.980257116620752</v>
      </c>
      <c r="I54">
        <f t="shared" si="13"/>
        <v>5</v>
      </c>
      <c r="J54">
        <f t="shared" si="14"/>
        <v>6</v>
      </c>
      <c r="L54" t="s">
        <v>181</v>
      </c>
      <c r="M54" t="s">
        <v>176</v>
      </c>
      <c r="N54" s="4">
        <v>41765</v>
      </c>
      <c r="O54" s="2">
        <v>32292</v>
      </c>
      <c r="P54" t="s">
        <v>182</v>
      </c>
      <c r="Q54" t="s">
        <v>183</v>
      </c>
    </row>
    <row r="55" spans="1:17" x14ac:dyDescent="0.25">
      <c r="A55" t="s">
        <v>211</v>
      </c>
      <c r="B55" t="str">
        <f t="shared" si="10"/>
        <v>Sydney Leroux</v>
      </c>
      <c r="C55" t="str">
        <f t="shared" si="11"/>
        <v>F</v>
      </c>
      <c r="D55">
        <f t="shared" si="1"/>
        <v>67</v>
      </c>
      <c r="E55">
        <v>146</v>
      </c>
      <c r="F55" s="6">
        <f t="shared" si="12"/>
        <v>22.167123287671235</v>
      </c>
      <c r="G55" s="6">
        <f t="shared" si="3"/>
        <v>22.864335041211849</v>
      </c>
      <c r="I55">
        <f t="shared" si="13"/>
        <v>5</v>
      </c>
      <c r="J55">
        <f t="shared" si="14"/>
        <v>7</v>
      </c>
      <c r="L55" t="s">
        <v>184</v>
      </c>
      <c r="M55" t="s">
        <v>127</v>
      </c>
      <c r="N55" s="4">
        <v>41766</v>
      </c>
      <c r="O55" s="2">
        <v>33000</v>
      </c>
      <c r="P55" t="s">
        <v>185</v>
      </c>
      <c r="Q55" t="s">
        <v>180</v>
      </c>
    </row>
    <row r="56" spans="1:17" x14ac:dyDescent="0.25">
      <c r="A56" t="s">
        <v>211</v>
      </c>
      <c r="B56" t="str">
        <f t="shared" si="10"/>
        <v>Carli Lloyd</v>
      </c>
      <c r="C56" t="str">
        <f t="shared" si="11"/>
        <v>M</v>
      </c>
      <c r="D56">
        <f t="shared" si="1"/>
        <v>68</v>
      </c>
      <c r="E56">
        <v>141</v>
      </c>
      <c r="F56" s="6">
        <f t="shared" si="12"/>
        <v>29.980821917808218</v>
      </c>
      <c r="G56" s="6">
        <f t="shared" si="3"/>
        <v>21.436634948096884</v>
      </c>
      <c r="I56">
        <f t="shared" si="13"/>
        <v>5</v>
      </c>
      <c r="J56">
        <f t="shared" si="14"/>
        <v>8</v>
      </c>
      <c r="L56" t="s">
        <v>186</v>
      </c>
      <c r="M56" t="s">
        <v>176</v>
      </c>
      <c r="N56" s="4">
        <v>41767</v>
      </c>
      <c r="O56" s="2">
        <v>30148</v>
      </c>
      <c r="P56" t="s">
        <v>187</v>
      </c>
      <c r="Q56" t="s">
        <v>188</v>
      </c>
    </row>
    <row r="57" spans="1:17" x14ac:dyDescent="0.25">
      <c r="A57" t="s">
        <v>211</v>
      </c>
      <c r="B57" t="str">
        <f t="shared" si="10"/>
        <v>Alex Morgan</v>
      </c>
      <c r="C57" t="str">
        <f t="shared" si="11"/>
        <v>F</v>
      </c>
      <c r="D57">
        <f t="shared" si="1"/>
        <v>67</v>
      </c>
      <c r="E57">
        <v>137</v>
      </c>
      <c r="F57" s="6">
        <f t="shared" si="12"/>
        <v>23.013698630136986</v>
      </c>
      <c r="G57" s="6">
        <f t="shared" si="3"/>
        <v>21.454889730452216</v>
      </c>
      <c r="I57">
        <f t="shared" si="13"/>
        <v>5</v>
      </c>
      <c r="J57">
        <f t="shared" si="14"/>
        <v>7</v>
      </c>
      <c r="L57" t="s">
        <v>191</v>
      </c>
      <c r="M57" t="s">
        <v>127</v>
      </c>
      <c r="N57" s="4">
        <v>41766</v>
      </c>
      <c r="O57" s="2">
        <v>32691</v>
      </c>
      <c r="P57" t="s">
        <v>192</v>
      </c>
      <c r="Q57" t="s">
        <v>189</v>
      </c>
    </row>
    <row r="58" spans="1:17" x14ac:dyDescent="0.25">
      <c r="A58" t="s">
        <v>211</v>
      </c>
      <c r="B58" t="str">
        <f t="shared" si="10"/>
        <v>Heather O'Reilly</v>
      </c>
      <c r="C58" t="str">
        <f t="shared" si="11"/>
        <v>M</v>
      </c>
      <c r="D58">
        <f t="shared" si="1"/>
        <v>65</v>
      </c>
      <c r="E58">
        <v>132</v>
      </c>
      <c r="F58" s="6">
        <f t="shared" si="12"/>
        <v>27.512328767123286</v>
      </c>
      <c r="G58" s="6">
        <f t="shared" si="3"/>
        <v>21.963550295857988</v>
      </c>
      <c r="I58">
        <f t="shared" si="13"/>
        <v>5</v>
      </c>
      <c r="J58">
        <f t="shared" si="14"/>
        <v>5</v>
      </c>
      <c r="L58" t="s">
        <v>193</v>
      </c>
      <c r="M58" t="s">
        <v>176</v>
      </c>
      <c r="N58" s="4">
        <v>41764</v>
      </c>
      <c r="O58" s="2">
        <v>31049</v>
      </c>
      <c r="P58" t="s">
        <v>194</v>
      </c>
      <c r="Q58" t="s">
        <v>190</v>
      </c>
    </row>
    <row r="59" spans="1:17" x14ac:dyDescent="0.25">
      <c r="A59" t="s">
        <v>211</v>
      </c>
      <c r="B59" t="str">
        <f t="shared" si="10"/>
        <v>Kelley O'Hara</v>
      </c>
      <c r="C59" t="str">
        <f t="shared" si="11"/>
        <v>D</v>
      </c>
      <c r="D59">
        <f t="shared" si="1"/>
        <v>65</v>
      </c>
      <c r="E59">
        <v>128</v>
      </c>
      <c r="F59" s="6">
        <f t="shared" si="12"/>
        <v>23.923287671232877</v>
      </c>
      <c r="G59" s="6">
        <f t="shared" si="3"/>
        <v>21.297988165680472</v>
      </c>
      <c r="I59">
        <f t="shared" si="13"/>
        <v>5</v>
      </c>
      <c r="J59">
        <f t="shared" si="14"/>
        <v>5</v>
      </c>
      <c r="L59" t="s">
        <v>195</v>
      </c>
      <c r="M59" t="s">
        <v>179</v>
      </c>
      <c r="N59" s="4">
        <v>41764</v>
      </c>
      <c r="O59" s="2">
        <v>32359</v>
      </c>
      <c r="P59" t="s">
        <v>196</v>
      </c>
      <c r="Q59" t="s">
        <v>197</v>
      </c>
    </row>
    <row r="60" spans="1:17" x14ac:dyDescent="0.25">
      <c r="A60" t="s">
        <v>211</v>
      </c>
      <c r="B60" t="str">
        <f t="shared" si="10"/>
        <v>Christie Rampone</v>
      </c>
      <c r="C60" t="str">
        <f t="shared" si="11"/>
        <v>D</v>
      </c>
      <c r="D60">
        <f t="shared" si="1"/>
        <v>66</v>
      </c>
      <c r="E60">
        <v>141</v>
      </c>
      <c r="F60" s="6">
        <f t="shared" si="12"/>
        <v>37.046575342465751</v>
      </c>
      <c r="G60" s="6">
        <f t="shared" si="3"/>
        <v>22.755509641873278</v>
      </c>
      <c r="I60">
        <f t="shared" si="13"/>
        <v>5</v>
      </c>
      <c r="J60">
        <f t="shared" si="14"/>
        <v>6</v>
      </c>
      <c r="L60" t="s">
        <v>198</v>
      </c>
      <c r="M60" t="s">
        <v>179</v>
      </c>
      <c r="N60" s="4">
        <v>41765</v>
      </c>
      <c r="O60" s="2">
        <v>27569</v>
      </c>
      <c r="P60" t="s">
        <v>199</v>
      </c>
      <c r="Q60" t="s">
        <v>197</v>
      </c>
    </row>
    <row r="61" spans="1:17" x14ac:dyDescent="0.25">
      <c r="A61" t="s">
        <v>211</v>
      </c>
      <c r="B61" t="str">
        <f t="shared" si="10"/>
        <v>Megan Rapinoe</v>
      </c>
      <c r="C61" t="str">
        <f t="shared" si="11"/>
        <v>M</v>
      </c>
      <c r="D61">
        <f t="shared" si="1"/>
        <v>67</v>
      </c>
      <c r="E61">
        <v>132</v>
      </c>
      <c r="F61" s="6">
        <f t="shared" si="12"/>
        <v>27.008219178082193</v>
      </c>
      <c r="G61" s="6">
        <f t="shared" si="3"/>
        <v>20.671864557807975</v>
      </c>
      <c r="I61">
        <f t="shared" si="13"/>
        <v>5</v>
      </c>
      <c r="J61">
        <f t="shared" si="14"/>
        <v>7</v>
      </c>
      <c r="L61" t="s">
        <v>200</v>
      </c>
      <c r="M61" t="s">
        <v>176</v>
      </c>
      <c r="N61" s="4">
        <v>41766</v>
      </c>
      <c r="O61" s="2">
        <v>31233</v>
      </c>
      <c r="P61" t="s">
        <v>201</v>
      </c>
      <c r="Q61" t="s">
        <v>202</v>
      </c>
    </row>
    <row r="62" spans="1:17" x14ac:dyDescent="0.25">
      <c r="A62" t="s">
        <v>211</v>
      </c>
      <c r="B62" t="str">
        <f t="shared" si="10"/>
        <v>Amy Rodriguez</v>
      </c>
      <c r="C62" t="str">
        <f t="shared" si="11"/>
        <v>F</v>
      </c>
      <c r="D62">
        <f t="shared" ref="D62:D136" si="15">12*I62+J62</f>
        <v>64</v>
      </c>
      <c r="E62">
        <v>146</v>
      </c>
      <c r="F62" s="6">
        <f t="shared" si="12"/>
        <v>25.386301369863013</v>
      </c>
      <c r="G62" s="6">
        <f t="shared" si="3"/>
        <v>25.05810546875</v>
      </c>
      <c r="I62">
        <f t="shared" si="13"/>
        <v>5</v>
      </c>
      <c r="J62">
        <f t="shared" si="14"/>
        <v>4</v>
      </c>
      <c r="L62" t="s">
        <v>203</v>
      </c>
      <c r="M62" t="s">
        <v>127</v>
      </c>
      <c r="N62" s="4">
        <v>41763</v>
      </c>
      <c r="O62" s="2">
        <v>31825</v>
      </c>
      <c r="P62" t="s">
        <v>204</v>
      </c>
      <c r="Q62" t="s">
        <v>174</v>
      </c>
    </row>
    <row r="63" spans="1:17" x14ac:dyDescent="0.25">
      <c r="A63" t="s">
        <v>211</v>
      </c>
      <c r="B63" t="str">
        <f t="shared" si="10"/>
        <v>Becky Sauerbrunn</v>
      </c>
      <c r="C63" t="str">
        <f t="shared" si="11"/>
        <v>D</v>
      </c>
      <c r="D63">
        <f t="shared" si="15"/>
        <v>67</v>
      </c>
      <c r="E63">
        <v>141</v>
      </c>
      <c r="F63" s="6">
        <f t="shared" si="12"/>
        <v>27.087671232876712</v>
      </c>
      <c r="G63" s="6">
        <f t="shared" si="3"/>
        <v>22.081309868567608</v>
      </c>
      <c r="I63">
        <f t="shared" si="13"/>
        <v>5</v>
      </c>
      <c r="J63">
        <f t="shared" si="14"/>
        <v>7</v>
      </c>
      <c r="L63" t="s">
        <v>205</v>
      </c>
      <c r="M63" t="s">
        <v>179</v>
      </c>
      <c r="N63" s="4">
        <v>41766</v>
      </c>
      <c r="O63" s="2">
        <v>31204</v>
      </c>
      <c r="P63" t="s">
        <v>206</v>
      </c>
      <c r="Q63" t="s">
        <v>174</v>
      </c>
    </row>
    <row r="64" spans="1:17" x14ac:dyDescent="0.25">
      <c r="A64" t="s">
        <v>211</v>
      </c>
      <c r="B64" t="str">
        <f t="shared" si="10"/>
        <v>Hope Solo</v>
      </c>
      <c r="C64" t="str">
        <f t="shared" si="11"/>
        <v>GK</v>
      </c>
      <c r="D64">
        <f t="shared" si="15"/>
        <v>69</v>
      </c>
      <c r="E64">
        <v>154</v>
      </c>
      <c r="F64" s="6">
        <f t="shared" si="12"/>
        <v>30.942465753424656</v>
      </c>
      <c r="G64" s="6">
        <f t="shared" si="3"/>
        <v>22.739340474690191</v>
      </c>
      <c r="I64">
        <f t="shared" si="13"/>
        <v>5</v>
      </c>
      <c r="J64">
        <f t="shared" si="14"/>
        <v>9</v>
      </c>
      <c r="L64" t="s">
        <v>207</v>
      </c>
      <c r="M64" t="s">
        <v>173</v>
      </c>
      <c r="N64" s="4">
        <v>41768</v>
      </c>
      <c r="O64" s="2">
        <v>29797</v>
      </c>
      <c r="P64" t="s">
        <v>208</v>
      </c>
      <c r="Q64" t="s">
        <v>180</v>
      </c>
    </row>
    <row r="65" spans="1:17" x14ac:dyDescent="0.25">
      <c r="A65" t="s">
        <v>211</v>
      </c>
      <c r="B65" t="str">
        <f t="shared" si="10"/>
        <v>Abby Wambach</v>
      </c>
      <c r="C65" t="str">
        <f t="shared" si="11"/>
        <v>F</v>
      </c>
      <c r="D65">
        <f t="shared" si="15"/>
        <v>71</v>
      </c>
      <c r="E65">
        <v>179</v>
      </c>
      <c r="F65" s="6">
        <f t="shared" si="12"/>
        <v>32.101369863013701</v>
      </c>
      <c r="G65" s="6">
        <f t="shared" si="3"/>
        <v>24.962705812338822</v>
      </c>
      <c r="I65">
        <f t="shared" si="13"/>
        <v>5</v>
      </c>
      <c r="J65">
        <f t="shared" si="14"/>
        <v>11</v>
      </c>
      <c r="L65" t="s">
        <v>209</v>
      </c>
      <c r="M65" t="s">
        <v>127</v>
      </c>
      <c r="N65" s="4">
        <v>41770</v>
      </c>
      <c r="O65" s="2">
        <v>29374</v>
      </c>
      <c r="P65" t="s">
        <v>210</v>
      </c>
      <c r="Q65" t="s">
        <v>188</v>
      </c>
    </row>
    <row r="66" spans="1:17" x14ac:dyDescent="0.25">
      <c r="A66" t="s">
        <v>211</v>
      </c>
      <c r="B66" t="s">
        <v>213</v>
      </c>
      <c r="C66" t="s">
        <v>179</v>
      </c>
      <c r="D66">
        <f t="shared" si="15"/>
        <v>64.5</v>
      </c>
      <c r="E66">
        <v>121</v>
      </c>
      <c r="F66" s="6">
        <f t="shared" si="12"/>
        <v>34.084931506849315</v>
      </c>
      <c r="G66" s="6">
        <f t="shared" si="3"/>
        <v>20.446607775975</v>
      </c>
      <c r="I66">
        <v>5</v>
      </c>
      <c r="J66">
        <v>4.5</v>
      </c>
      <c r="O66" s="2">
        <v>28650</v>
      </c>
    </row>
    <row r="67" spans="1:17" x14ac:dyDescent="0.25">
      <c r="A67" t="s">
        <v>211</v>
      </c>
      <c r="B67" t="s">
        <v>214</v>
      </c>
      <c r="C67" t="s">
        <v>179</v>
      </c>
      <c r="D67">
        <f t="shared" si="15"/>
        <v>66.5</v>
      </c>
      <c r="E67">
        <v>143</v>
      </c>
      <c r="F67" s="6">
        <f t="shared" si="12"/>
        <v>30.326027397260273</v>
      </c>
      <c r="G67" s="6">
        <f t="shared" si="3"/>
        <v>22.732545649838883</v>
      </c>
      <c r="I67">
        <v>5</v>
      </c>
      <c r="J67">
        <v>6.5</v>
      </c>
      <c r="O67" s="2">
        <v>30022</v>
      </c>
    </row>
    <row r="68" spans="1:17" x14ac:dyDescent="0.25">
      <c r="A68" t="s">
        <v>211</v>
      </c>
      <c r="B68" t="s">
        <v>215</v>
      </c>
      <c r="C68" t="s">
        <v>127</v>
      </c>
      <c r="D68">
        <f t="shared" si="15"/>
        <v>68</v>
      </c>
      <c r="E68">
        <v>154</v>
      </c>
      <c r="F68" s="6">
        <f t="shared" si="12"/>
        <v>24.769863013698629</v>
      </c>
      <c r="G68" s="6">
        <f t="shared" si="3"/>
        <v>23.413062283737023</v>
      </c>
      <c r="I68">
        <v>5</v>
      </c>
      <c r="J68">
        <v>8</v>
      </c>
      <c r="O68" s="2">
        <v>32050</v>
      </c>
    </row>
    <row r="69" spans="1:17" x14ac:dyDescent="0.25">
      <c r="A69" t="s">
        <v>211</v>
      </c>
      <c r="B69" t="s">
        <v>216</v>
      </c>
      <c r="C69" t="s">
        <v>179</v>
      </c>
      <c r="D69">
        <f t="shared" si="15"/>
        <v>64.5</v>
      </c>
      <c r="E69">
        <v>143</v>
      </c>
      <c r="F69" s="6">
        <f t="shared" si="12"/>
        <v>26.865753424657534</v>
      </c>
      <c r="G69" s="6">
        <f t="shared" si="3"/>
        <v>24.164172826152274</v>
      </c>
      <c r="I69">
        <v>5</v>
      </c>
      <c r="J69">
        <v>4.5</v>
      </c>
      <c r="O69" s="2">
        <v>31285</v>
      </c>
    </row>
    <row r="70" spans="1:17" x14ac:dyDescent="0.25">
      <c r="A70" t="s">
        <v>217</v>
      </c>
      <c r="B70" t="s">
        <v>218</v>
      </c>
      <c r="D70">
        <f t="shared" si="15"/>
        <v>68.5</v>
      </c>
      <c r="E70">
        <v>154</v>
      </c>
      <c r="F70" s="6">
        <f ca="1">(TODAY()-O70)/365</f>
        <v>33.260273972602739</v>
      </c>
      <c r="G70" s="6">
        <f t="shared" si="3"/>
        <v>23.072513186637543</v>
      </c>
      <c r="H70" t="s">
        <v>233</v>
      </c>
      <c r="I70">
        <v>5</v>
      </c>
      <c r="J70">
        <v>8.5</v>
      </c>
      <c r="O70" s="2">
        <v>29763</v>
      </c>
    </row>
    <row r="71" spans="1:17" x14ac:dyDescent="0.25">
      <c r="A71" t="s">
        <v>217</v>
      </c>
      <c r="B71" t="s">
        <v>219</v>
      </c>
      <c r="D71">
        <f t="shared" si="15"/>
        <v>72.5</v>
      </c>
      <c r="E71">
        <v>161</v>
      </c>
      <c r="F71" s="6">
        <f t="shared" ref="F71:F80" ca="1" si="16">(TODAY()-O71)/365</f>
        <v>34.284931506849318</v>
      </c>
      <c r="G71" s="6">
        <f t="shared" si="3"/>
        <v>21.533032104637336</v>
      </c>
      <c r="H71" t="s">
        <v>298</v>
      </c>
      <c r="I71">
        <v>6</v>
      </c>
      <c r="J71">
        <v>0.5</v>
      </c>
      <c r="O71" s="2">
        <v>29389</v>
      </c>
    </row>
    <row r="72" spans="1:17" x14ac:dyDescent="0.25">
      <c r="A72" t="s">
        <v>217</v>
      </c>
      <c r="B72" t="s">
        <v>299</v>
      </c>
      <c r="D72">
        <f t="shared" si="15"/>
        <v>67</v>
      </c>
      <c r="E72">
        <v>135</v>
      </c>
      <c r="F72" s="6">
        <f t="shared" ca="1" si="16"/>
        <v>21.520547945205479</v>
      </c>
      <c r="G72" s="6">
        <f t="shared" si="3"/>
        <v>21.141679661394519</v>
      </c>
      <c r="I72">
        <v>5</v>
      </c>
      <c r="J72">
        <v>7</v>
      </c>
      <c r="O72" s="2">
        <v>34048</v>
      </c>
    </row>
    <row r="73" spans="1:17" x14ac:dyDescent="0.25">
      <c r="A73" t="s">
        <v>217</v>
      </c>
      <c r="B73" t="s">
        <v>300</v>
      </c>
      <c r="D73">
        <f t="shared" si="15"/>
        <v>70</v>
      </c>
      <c r="E73">
        <v>145</v>
      </c>
      <c r="F73" s="6" t="e">
        <f t="shared" ca="1" si="16"/>
        <v>#VALUE!</v>
      </c>
      <c r="G73" s="6">
        <f t="shared" si="3"/>
        <v>20.803061224489795</v>
      </c>
      <c r="I73">
        <v>5</v>
      </c>
      <c r="J73">
        <v>10</v>
      </c>
      <c r="O73" s="2" t="s">
        <v>301</v>
      </c>
    </row>
    <row r="74" spans="1:17" x14ac:dyDescent="0.25">
      <c r="A74" t="s">
        <v>217</v>
      </c>
      <c r="B74" t="s">
        <v>302</v>
      </c>
      <c r="D74">
        <f t="shared" si="15"/>
        <v>73</v>
      </c>
      <c r="E74">
        <v>155</v>
      </c>
      <c r="F74" s="6">
        <f t="shared" ca="1" si="16"/>
        <v>22.80821917808219</v>
      </c>
      <c r="G74" s="6">
        <f t="shared" si="3"/>
        <v>20.447551135297427</v>
      </c>
      <c r="I74">
        <v>6</v>
      </c>
      <c r="J74">
        <v>1</v>
      </c>
      <c r="O74" s="2">
        <v>33578</v>
      </c>
    </row>
    <row r="75" spans="1:17" x14ac:dyDescent="0.25">
      <c r="A75" t="s">
        <v>217</v>
      </c>
      <c r="B75" t="s">
        <v>303</v>
      </c>
      <c r="D75">
        <f t="shared" si="15"/>
        <v>71</v>
      </c>
      <c r="E75">
        <v>159</v>
      </c>
      <c r="F75" s="6">
        <f t="shared" ca="1" si="16"/>
        <v>28.356164383561644</v>
      </c>
      <c r="G75" s="6">
        <f t="shared" si="3"/>
        <v>22.173576671295379</v>
      </c>
      <c r="I75">
        <v>5</v>
      </c>
      <c r="J75">
        <v>11</v>
      </c>
      <c r="O75" s="2">
        <v>31553</v>
      </c>
    </row>
    <row r="76" spans="1:17" x14ac:dyDescent="0.25">
      <c r="A76" t="s">
        <v>217</v>
      </c>
      <c r="B76" t="s">
        <v>304</v>
      </c>
      <c r="D76">
        <f t="shared" si="15"/>
        <v>62</v>
      </c>
      <c r="E76">
        <v>121</v>
      </c>
      <c r="F76" s="6">
        <f t="shared" ca="1" si="16"/>
        <v>20.964383561643835</v>
      </c>
      <c r="G76" s="6">
        <f t="shared" ref="G76:G139" si="17">IF(E76=0,"",(E76/(D76^2))*703)</f>
        <v>22.128772112382933</v>
      </c>
      <c r="I76">
        <v>5</v>
      </c>
      <c r="J76">
        <v>2</v>
      </c>
      <c r="O76" s="2">
        <v>34251</v>
      </c>
    </row>
    <row r="77" spans="1:17" x14ac:dyDescent="0.25">
      <c r="A77" t="s">
        <v>217</v>
      </c>
      <c r="B77" t="s">
        <v>220</v>
      </c>
      <c r="D77">
        <f t="shared" si="15"/>
        <v>67</v>
      </c>
      <c r="E77">
        <v>137</v>
      </c>
      <c r="F77" s="6">
        <f t="shared" ca="1" si="16"/>
        <v>22.378082191780823</v>
      </c>
      <c r="G77" s="6">
        <f t="shared" si="17"/>
        <v>21.454889730452216</v>
      </c>
      <c r="I77">
        <v>5</v>
      </c>
      <c r="J77">
        <v>7</v>
      </c>
      <c r="O77" s="2">
        <v>33735</v>
      </c>
    </row>
    <row r="78" spans="1:17" x14ac:dyDescent="0.25">
      <c r="A78" t="s">
        <v>217</v>
      </c>
      <c r="B78" t="s">
        <v>305</v>
      </c>
      <c r="D78">
        <f t="shared" si="15"/>
        <v>69</v>
      </c>
      <c r="E78">
        <v>145</v>
      </c>
      <c r="F78" s="6">
        <f t="shared" ca="1" si="16"/>
        <v>24.235616438356164</v>
      </c>
      <c r="G78" s="6">
        <f t="shared" si="17"/>
        <v>21.410417979416088</v>
      </c>
      <c r="I78">
        <v>5</v>
      </c>
      <c r="J78">
        <v>9</v>
      </c>
      <c r="O78" s="2">
        <v>33057</v>
      </c>
    </row>
    <row r="79" spans="1:17" x14ac:dyDescent="0.25">
      <c r="A79" t="s">
        <v>217</v>
      </c>
      <c r="B79" t="s">
        <v>306</v>
      </c>
      <c r="D79">
        <f t="shared" si="15"/>
        <v>69</v>
      </c>
      <c r="E79">
        <v>155</v>
      </c>
      <c r="F79" s="6">
        <f t="shared" ca="1" si="16"/>
        <v>21.953424657534246</v>
      </c>
      <c r="G79" s="6">
        <f t="shared" si="17"/>
        <v>22.886998529720646</v>
      </c>
      <c r="I79">
        <v>5</v>
      </c>
      <c r="J79">
        <v>9</v>
      </c>
      <c r="O79" s="2">
        <v>33890</v>
      </c>
    </row>
    <row r="80" spans="1:17" x14ac:dyDescent="0.25">
      <c r="A80" t="s">
        <v>217</v>
      </c>
      <c r="B80" t="s">
        <v>307</v>
      </c>
      <c r="D80">
        <f t="shared" si="15"/>
        <v>65</v>
      </c>
      <c r="E80">
        <v>130</v>
      </c>
      <c r="F80" s="6">
        <f t="shared" ca="1" si="16"/>
        <v>25.646575342465752</v>
      </c>
      <c r="G80" s="6">
        <f t="shared" si="17"/>
        <v>21.630769230769232</v>
      </c>
      <c r="I80">
        <v>5</v>
      </c>
      <c r="J80">
        <v>5</v>
      </c>
      <c r="O80" s="2">
        <v>32542</v>
      </c>
    </row>
    <row r="81" spans="1:20" x14ac:dyDescent="0.25">
      <c r="A81" t="s">
        <v>221</v>
      </c>
      <c r="B81" t="s">
        <v>223</v>
      </c>
      <c r="C81" t="s">
        <v>222</v>
      </c>
      <c r="D81">
        <f t="shared" si="15"/>
        <v>68.5</v>
      </c>
      <c r="E81">
        <v>161</v>
      </c>
      <c r="F81" s="6">
        <f t="shared" si="12"/>
        <v>29.082191780821919</v>
      </c>
      <c r="G81" s="6">
        <f t="shared" si="17"/>
        <v>24.121263786030156</v>
      </c>
      <c r="H81" t="s">
        <v>232</v>
      </c>
      <c r="I81">
        <v>5</v>
      </c>
      <c r="J81">
        <v>8.5</v>
      </c>
      <c r="O81" s="2">
        <v>30476</v>
      </c>
    </row>
    <row r="82" spans="1:20" x14ac:dyDescent="0.25">
      <c r="A82" t="s">
        <v>221</v>
      </c>
      <c r="B82" t="s">
        <v>224</v>
      </c>
      <c r="C82" t="s">
        <v>222</v>
      </c>
      <c r="D82">
        <f t="shared" si="15"/>
        <v>74</v>
      </c>
      <c r="E82">
        <v>176</v>
      </c>
      <c r="F82" s="6">
        <f t="shared" si="12"/>
        <v>29.665753424657535</v>
      </c>
      <c r="G82" s="6">
        <f t="shared" si="17"/>
        <v>22.594594594594593</v>
      </c>
      <c r="I82">
        <v>6</v>
      </c>
      <c r="J82">
        <v>2</v>
      </c>
      <c r="O82" s="2">
        <v>30263</v>
      </c>
    </row>
    <row r="83" spans="1:20" x14ac:dyDescent="0.25">
      <c r="A83" t="s">
        <v>221</v>
      </c>
      <c r="B83" t="s">
        <v>225</v>
      </c>
      <c r="C83" t="s">
        <v>222</v>
      </c>
      <c r="D83">
        <f t="shared" si="15"/>
        <v>74</v>
      </c>
      <c r="E83">
        <v>174</v>
      </c>
      <c r="F83" s="6">
        <f t="shared" si="12"/>
        <v>27.356164383561644</v>
      </c>
      <c r="G83" s="6">
        <f t="shared" si="17"/>
        <v>22.337837837837839</v>
      </c>
      <c r="I83">
        <v>6</v>
      </c>
      <c r="J83">
        <v>2</v>
      </c>
      <c r="O83" s="2">
        <v>31106</v>
      </c>
    </row>
    <row r="84" spans="1:20" x14ac:dyDescent="0.25">
      <c r="A84" t="s">
        <v>221</v>
      </c>
      <c r="B84" t="s">
        <v>226</v>
      </c>
      <c r="C84" t="s">
        <v>222</v>
      </c>
      <c r="D84">
        <f t="shared" si="15"/>
        <v>74</v>
      </c>
      <c r="E84">
        <v>185</v>
      </c>
      <c r="F84" s="6">
        <f t="shared" si="12"/>
        <v>23.838356164383562</v>
      </c>
      <c r="G84" s="6">
        <f t="shared" si="17"/>
        <v>23.75</v>
      </c>
      <c r="I84">
        <v>6</v>
      </c>
      <c r="J84">
        <v>2</v>
      </c>
      <c r="N84" s="2">
        <v>32390</v>
      </c>
      <c r="O84" s="2">
        <v>32390</v>
      </c>
    </row>
    <row r="85" spans="1:20" x14ac:dyDescent="0.25">
      <c r="A85" t="s">
        <v>221</v>
      </c>
      <c r="B85" t="s">
        <v>227</v>
      </c>
      <c r="C85" t="s">
        <v>222</v>
      </c>
      <c r="D85">
        <f t="shared" si="15"/>
        <v>70.5</v>
      </c>
      <c r="E85">
        <v>176</v>
      </c>
      <c r="F85" s="6">
        <f t="shared" si="12"/>
        <v>29.421917808219177</v>
      </c>
      <c r="G85" s="6">
        <f t="shared" si="17"/>
        <v>24.893717619838036</v>
      </c>
      <c r="I85">
        <v>5</v>
      </c>
      <c r="J85">
        <v>10.5</v>
      </c>
      <c r="O85" s="2">
        <v>30352</v>
      </c>
    </row>
    <row r="86" spans="1:20" x14ac:dyDescent="0.25">
      <c r="A86" t="s">
        <v>221</v>
      </c>
      <c r="B86" t="s">
        <v>228</v>
      </c>
      <c r="C86" t="s">
        <v>222</v>
      </c>
      <c r="D86">
        <f t="shared" si="15"/>
        <v>74</v>
      </c>
      <c r="E86">
        <v>176</v>
      </c>
      <c r="F86" s="6">
        <f t="shared" si="12"/>
        <v>24.528767123287672</v>
      </c>
      <c r="G86" s="6">
        <f t="shared" si="17"/>
        <v>22.594594594594593</v>
      </c>
      <c r="I86">
        <v>6</v>
      </c>
      <c r="J86">
        <v>2</v>
      </c>
      <c r="O86" s="2">
        <v>32138</v>
      </c>
    </row>
    <row r="87" spans="1:20" x14ac:dyDescent="0.25">
      <c r="A87" t="s">
        <v>221</v>
      </c>
      <c r="B87" t="s">
        <v>229</v>
      </c>
      <c r="C87" t="s">
        <v>222</v>
      </c>
      <c r="D87">
        <f t="shared" si="15"/>
        <v>72</v>
      </c>
      <c r="E87">
        <v>176</v>
      </c>
      <c r="F87" s="6">
        <f t="shared" si="12"/>
        <v>29.742465753424657</v>
      </c>
      <c r="G87" s="6">
        <f t="shared" si="17"/>
        <v>23.867283950617281</v>
      </c>
      <c r="I87">
        <v>6</v>
      </c>
      <c r="J87">
        <v>0</v>
      </c>
      <c r="O87" s="2">
        <v>30235</v>
      </c>
    </row>
    <row r="88" spans="1:20" x14ac:dyDescent="0.25">
      <c r="A88" t="s">
        <v>221</v>
      </c>
      <c r="B88" t="s">
        <v>230</v>
      </c>
      <c r="C88" t="s">
        <v>222</v>
      </c>
      <c r="D88">
        <f t="shared" si="15"/>
        <v>75.5</v>
      </c>
      <c r="E88">
        <v>181</v>
      </c>
      <c r="F88" s="6">
        <f t="shared" si="12"/>
        <v>30.235616438356164</v>
      </c>
      <c r="G88" s="6">
        <f t="shared" si="17"/>
        <v>22.3223542827069</v>
      </c>
      <c r="I88">
        <v>6</v>
      </c>
      <c r="J88">
        <v>3.5</v>
      </c>
      <c r="O88" s="2">
        <v>30055</v>
      </c>
    </row>
    <row r="89" spans="1:20" x14ac:dyDescent="0.25">
      <c r="A89" t="s">
        <v>221</v>
      </c>
      <c r="B89" t="s">
        <v>231</v>
      </c>
      <c r="C89" t="s">
        <v>222</v>
      </c>
      <c r="D89">
        <f t="shared" si="15"/>
        <v>62.5</v>
      </c>
      <c r="E89">
        <v>106</v>
      </c>
      <c r="F89" s="6">
        <f t="shared" si="12"/>
        <v>32.164383561643838</v>
      </c>
      <c r="G89" s="6">
        <f t="shared" si="17"/>
        <v>19.076608</v>
      </c>
      <c r="I89">
        <v>5</v>
      </c>
      <c r="J89">
        <v>2.5</v>
      </c>
      <c r="O89" s="2">
        <v>29351</v>
      </c>
    </row>
    <row r="90" spans="1:20" x14ac:dyDescent="0.25">
      <c r="A90" t="s">
        <v>234</v>
      </c>
      <c r="B90" t="s">
        <v>236</v>
      </c>
      <c r="C90" t="s">
        <v>235</v>
      </c>
      <c r="D90">
        <f t="shared" si="15"/>
        <v>72.5</v>
      </c>
      <c r="E90">
        <v>165</v>
      </c>
      <c r="F90" s="6">
        <f t="shared" si="12"/>
        <v>17.156164383561645</v>
      </c>
      <c r="G90" s="6">
        <f t="shared" si="17"/>
        <v>22.068014268727705</v>
      </c>
      <c r="I90">
        <v>6</v>
      </c>
      <c r="J90">
        <v>0.5</v>
      </c>
      <c r="O90" s="2">
        <v>34829</v>
      </c>
      <c r="P90" t="s">
        <v>236</v>
      </c>
      <c r="Q90">
        <v>17</v>
      </c>
      <c r="R90" t="s">
        <v>237</v>
      </c>
      <c r="S90">
        <v>1</v>
      </c>
      <c r="T90" t="s">
        <v>238</v>
      </c>
    </row>
    <row r="91" spans="1:20" x14ac:dyDescent="0.25">
      <c r="A91" t="s">
        <v>234</v>
      </c>
      <c r="B91" t="s">
        <v>239</v>
      </c>
      <c r="C91" t="s">
        <v>235</v>
      </c>
      <c r="D91">
        <f t="shared" si="15"/>
        <v>68</v>
      </c>
      <c r="E91">
        <v>134</v>
      </c>
      <c r="F91" s="6">
        <f t="shared" si="12"/>
        <v>25.306849315068494</v>
      </c>
      <c r="G91" s="6">
        <f t="shared" si="17"/>
        <v>20.372404844290656</v>
      </c>
      <c r="I91">
        <v>5</v>
      </c>
      <c r="J91">
        <v>8</v>
      </c>
      <c r="O91" s="2">
        <v>31854</v>
      </c>
      <c r="P91" t="s">
        <v>239</v>
      </c>
      <c r="Q91">
        <v>25</v>
      </c>
      <c r="R91" t="s">
        <v>237</v>
      </c>
      <c r="S91">
        <v>1</v>
      </c>
      <c r="T91" t="s">
        <v>238</v>
      </c>
    </row>
    <row r="92" spans="1:20" x14ac:dyDescent="0.25">
      <c r="A92" t="s">
        <v>234</v>
      </c>
      <c r="B92" t="s">
        <v>240</v>
      </c>
      <c r="C92" t="s">
        <v>235</v>
      </c>
      <c r="D92">
        <f t="shared" si="15"/>
        <v>72.5</v>
      </c>
      <c r="E92">
        <v>150</v>
      </c>
      <c r="F92" s="6">
        <f t="shared" si="12"/>
        <v>24.649315068493152</v>
      </c>
      <c r="G92" s="6">
        <f t="shared" si="17"/>
        <v>20.061831153388823</v>
      </c>
      <c r="I92">
        <v>6</v>
      </c>
      <c r="J92">
        <v>0.5</v>
      </c>
      <c r="O92" s="2">
        <v>32094</v>
      </c>
      <c r="P92" t="s">
        <v>240</v>
      </c>
      <c r="Q92">
        <v>24</v>
      </c>
      <c r="R92" t="s">
        <v>237</v>
      </c>
      <c r="S92">
        <v>1</v>
      </c>
      <c r="T92" t="s">
        <v>238</v>
      </c>
    </row>
    <row r="93" spans="1:20" x14ac:dyDescent="0.25">
      <c r="A93" t="s">
        <v>234</v>
      </c>
      <c r="B93" t="s">
        <v>241</v>
      </c>
      <c r="C93" t="s">
        <v>235</v>
      </c>
      <c r="D93">
        <f t="shared" si="15"/>
        <v>72.5</v>
      </c>
      <c r="E93">
        <v>163</v>
      </c>
      <c r="F93" s="6">
        <f t="shared" si="12"/>
        <v>22.082191780821919</v>
      </c>
      <c r="G93" s="6">
        <f t="shared" si="17"/>
        <v>21.800523186682518</v>
      </c>
      <c r="I93">
        <v>6</v>
      </c>
      <c r="J93">
        <v>0.5</v>
      </c>
      <c r="O93" s="2">
        <v>33031</v>
      </c>
      <c r="P93" t="s">
        <v>241</v>
      </c>
      <c r="Q93">
        <v>22</v>
      </c>
      <c r="R93" t="s">
        <v>237</v>
      </c>
      <c r="S93">
        <v>1</v>
      </c>
      <c r="T93" t="s">
        <v>238</v>
      </c>
    </row>
    <row r="94" spans="1:20" x14ac:dyDescent="0.25">
      <c r="A94" t="s">
        <v>234</v>
      </c>
      <c r="B94" t="s">
        <v>242</v>
      </c>
      <c r="C94" t="s">
        <v>235</v>
      </c>
      <c r="D94">
        <f t="shared" si="15"/>
        <v>68</v>
      </c>
      <c r="E94">
        <v>146</v>
      </c>
      <c r="F94" s="6">
        <f t="shared" si="12"/>
        <v>18.556164383561644</v>
      </c>
      <c r="G94" s="6">
        <f t="shared" si="17"/>
        <v>22.196799307958475</v>
      </c>
      <c r="I94">
        <v>5</v>
      </c>
      <c r="J94">
        <v>8</v>
      </c>
      <c r="O94" s="2">
        <v>34318</v>
      </c>
      <c r="P94" t="s">
        <v>242</v>
      </c>
      <c r="Q94">
        <v>18</v>
      </c>
      <c r="R94" t="s">
        <v>237</v>
      </c>
      <c r="S94">
        <v>1</v>
      </c>
      <c r="T94" t="s">
        <v>238</v>
      </c>
    </row>
    <row r="95" spans="1:20" x14ac:dyDescent="0.25">
      <c r="A95" t="s">
        <v>234</v>
      </c>
      <c r="B95" t="s">
        <v>243</v>
      </c>
      <c r="C95" t="s">
        <v>235</v>
      </c>
      <c r="D95">
        <f t="shared" si="15"/>
        <v>72</v>
      </c>
      <c r="E95">
        <v>161</v>
      </c>
      <c r="F95" s="6">
        <f t="shared" si="12"/>
        <v>20.221917808219178</v>
      </c>
      <c r="G95" s="6">
        <f t="shared" si="17"/>
        <v>21.833140432098766</v>
      </c>
      <c r="I95">
        <v>6</v>
      </c>
      <c r="J95">
        <v>0</v>
      </c>
      <c r="O95" s="2">
        <v>33710</v>
      </c>
      <c r="P95" t="s">
        <v>243</v>
      </c>
      <c r="Q95">
        <v>20</v>
      </c>
      <c r="R95" t="s">
        <v>237</v>
      </c>
      <c r="S95">
        <v>1</v>
      </c>
      <c r="T95" t="s">
        <v>238</v>
      </c>
    </row>
    <row r="96" spans="1:20" x14ac:dyDescent="0.25">
      <c r="A96" t="s">
        <v>234</v>
      </c>
      <c r="B96" t="s">
        <v>244</v>
      </c>
      <c r="C96" t="s">
        <v>235</v>
      </c>
      <c r="D96">
        <f t="shared" si="15"/>
        <v>66.5</v>
      </c>
      <c r="E96">
        <v>139</v>
      </c>
      <c r="F96" s="6">
        <f t="shared" si="12"/>
        <v>23.482191780821918</v>
      </c>
      <c r="G96" s="6">
        <f t="shared" si="17"/>
        <v>22.096670247046184</v>
      </c>
      <c r="I96">
        <v>5</v>
      </c>
      <c r="J96">
        <v>6.5</v>
      </c>
      <c r="O96" s="2">
        <v>32520</v>
      </c>
      <c r="P96" t="s">
        <v>244</v>
      </c>
      <c r="Q96">
        <v>23</v>
      </c>
      <c r="R96" t="s">
        <v>237</v>
      </c>
      <c r="S96">
        <v>1</v>
      </c>
      <c r="T96" t="s">
        <v>238</v>
      </c>
    </row>
    <row r="97" spans="1:20" x14ac:dyDescent="0.25">
      <c r="A97" t="s">
        <v>234</v>
      </c>
      <c r="B97" t="s">
        <v>245</v>
      </c>
      <c r="C97" t="s">
        <v>235</v>
      </c>
      <c r="D97">
        <f t="shared" si="15"/>
        <v>70.5</v>
      </c>
      <c r="E97">
        <v>154</v>
      </c>
      <c r="F97" s="6">
        <f t="shared" si="12"/>
        <v>25.323287671232876</v>
      </c>
      <c r="G97" s="6">
        <f t="shared" si="17"/>
        <v>21.782002917358284</v>
      </c>
      <c r="I97">
        <v>5</v>
      </c>
      <c r="J97">
        <v>10.5</v>
      </c>
      <c r="O97" s="2">
        <v>31848</v>
      </c>
      <c r="P97" t="s">
        <v>245</v>
      </c>
      <c r="Q97">
        <v>25</v>
      </c>
      <c r="R97" t="s">
        <v>237</v>
      </c>
      <c r="S97">
        <v>1</v>
      </c>
      <c r="T97" t="s">
        <v>238</v>
      </c>
    </row>
    <row r="98" spans="1:20" x14ac:dyDescent="0.25">
      <c r="A98" t="s">
        <v>246</v>
      </c>
      <c r="B98" t="s">
        <v>247</v>
      </c>
      <c r="C98" t="s">
        <v>252</v>
      </c>
      <c r="D98">
        <f t="shared" si="15"/>
        <v>64</v>
      </c>
      <c r="E98">
        <v>106</v>
      </c>
      <c r="F98" s="6">
        <f t="shared" si="12"/>
        <v>18.057534246575344</v>
      </c>
      <c r="G98" s="6">
        <f t="shared" si="17"/>
        <v>18.19287109375</v>
      </c>
      <c r="I98">
        <v>5</v>
      </c>
      <c r="J98">
        <v>4</v>
      </c>
      <c r="O98" s="2">
        <v>34500</v>
      </c>
      <c r="P98" t="s">
        <v>247</v>
      </c>
      <c r="Q98">
        <v>18</v>
      </c>
      <c r="R98" t="s">
        <v>248</v>
      </c>
      <c r="S98">
        <v>6</v>
      </c>
    </row>
    <row r="99" spans="1:20" x14ac:dyDescent="0.25">
      <c r="A99" t="s">
        <v>246</v>
      </c>
      <c r="B99" t="s">
        <v>249</v>
      </c>
      <c r="C99" t="s">
        <v>252</v>
      </c>
      <c r="D99">
        <f t="shared" si="15"/>
        <v>64.5</v>
      </c>
      <c r="E99">
        <v>126</v>
      </c>
      <c r="F99" s="6">
        <f t="shared" si="12"/>
        <v>23.473972602739725</v>
      </c>
      <c r="G99" s="6">
        <f t="shared" si="17"/>
        <v>21.291508923742562</v>
      </c>
      <c r="I99">
        <v>5</v>
      </c>
      <c r="J99">
        <v>4.5</v>
      </c>
      <c r="O99" s="2">
        <v>32523</v>
      </c>
      <c r="P99" t="s">
        <v>249</v>
      </c>
      <c r="Q99">
        <v>23</v>
      </c>
      <c r="R99" t="s">
        <v>248</v>
      </c>
      <c r="S99">
        <v>6</v>
      </c>
    </row>
    <row r="100" spans="1:20" x14ac:dyDescent="0.25">
      <c r="A100" t="s">
        <v>246</v>
      </c>
      <c r="B100" t="s">
        <v>250</v>
      </c>
      <c r="C100" t="s">
        <v>252</v>
      </c>
      <c r="D100">
        <f t="shared" si="15"/>
        <v>61.5</v>
      </c>
      <c r="E100">
        <v>132</v>
      </c>
      <c r="F100" s="6">
        <f t="shared" si="12"/>
        <v>24.402739726027399</v>
      </c>
      <c r="G100" s="6">
        <f t="shared" si="17"/>
        <v>24.534602419194922</v>
      </c>
      <c r="I100">
        <v>5</v>
      </c>
      <c r="J100">
        <v>1.5</v>
      </c>
      <c r="O100" s="2">
        <v>32184</v>
      </c>
      <c r="P100" t="s">
        <v>250</v>
      </c>
      <c r="Q100">
        <v>24</v>
      </c>
      <c r="R100" t="s">
        <v>248</v>
      </c>
      <c r="S100">
        <v>6</v>
      </c>
    </row>
    <row r="101" spans="1:20" x14ac:dyDescent="0.25">
      <c r="A101" t="s">
        <v>246</v>
      </c>
      <c r="B101" t="s">
        <v>251</v>
      </c>
      <c r="C101" t="s">
        <v>252</v>
      </c>
      <c r="D101">
        <f t="shared" si="15"/>
        <v>64</v>
      </c>
      <c r="E101">
        <v>134</v>
      </c>
      <c r="F101" s="6">
        <f t="shared" si="12"/>
        <v>19.893150684931506</v>
      </c>
      <c r="G101" s="6">
        <f t="shared" si="17"/>
        <v>22.99853515625</v>
      </c>
      <c r="I101">
        <v>5</v>
      </c>
      <c r="J101">
        <v>4</v>
      </c>
      <c r="O101" s="2">
        <v>33830</v>
      </c>
      <c r="P101" t="s">
        <v>251</v>
      </c>
      <c r="Q101">
        <v>19</v>
      </c>
      <c r="R101" t="s">
        <v>248</v>
      </c>
      <c r="S101">
        <v>6</v>
      </c>
    </row>
    <row r="102" spans="1:20" x14ac:dyDescent="0.25">
      <c r="A102" t="s">
        <v>246</v>
      </c>
      <c r="B102" t="s">
        <v>253</v>
      </c>
      <c r="C102" t="s">
        <v>257</v>
      </c>
      <c r="D102">
        <f t="shared" si="15"/>
        <v>66.5</v>
      </c>
      <c r="E102">
        <v>141</v>
      </c>
      <c r="F102" s="6">
        <f t="shared" ref="F102" si="18">(DATE(2012,7,1)-O102)/365</f>
        <v>31.978082191780821</v>
      </c>
      <c r="G102" s="6">
        <f t="shared" si="17"/>
        <v>22.414607948442537</v>
      </c>
      <c r="I102">
        <v>5</v>
      </c>
      <c r="J102">
        <v>6.5</v>
      </c>
      <c r="O102" s="2">
        <v>29419</v>
      </c>
      <c r="P102" t="s">
        <v>253</v>
      </c>
      <c r="Q102">
        <v>32</v>
      </c>
      <c r="R102" t="s">
        <v>254</v>
      </c>
      <c r="S102">
        <v>16</v>
      </c>
    </row>
    <row r="103" spans="1:20" x14ac:dyDescent="0.25">
      <c r="A103" t="s">
        <v>246</v>
      </c>
      <c r="B103" t="s">
        <v>255</v>
      </c>
      <c r="C103" t="s">
        <v>257</v>
      </c>
      <c r="D103">
        <f t="shared" si="15"/>
        <v>68</v>
      </c>
      <c r="E103">
        <v>161</v>
      </c>
      <c r="F103" s="6">
        <f t="shared" si="12"/>
        <v>21.767123287671232</v>
      </c>
      <c r="G103" s="6">
        <f t="shared" si="17"/>
        <v>24.477292387543251</v>
      </c>
      <c r="I103">
        <v>5</v>
      </c>
      <c r="J103">
        <v>8</v>
      </c>
      <c r="O103" s="2">
        <v>33146</v>
      </c>
      <c r="P103" t="s">
        <v>255</v>
      </c>
      <c r="Q103">
        <v>21</v>
      </c>
      <c r="R103" t="s">
        <v>254</v>
      </c>
      <c r="S103">
        <v>22</v>
      </c>
    </row>
    <row r="104" spans="1:20" x14ac:dyDescent="0.25">
      <c r="A104" t="s">
        <v>246</v>
      </c>
      <c r="B104" t="s">
        <v>256</v>
      </c>
      <c r="C104" t="s">
        <v>257</v>
      </c>
      <c r="D104">
        <f t="shared" si="15"/>
        <v>66.5</v>
      </c>
      <c r="E104">
        <v>128</v>
      </c>
      <c r="F104" s="6">
        <f t="shared" si="12"/>
        <v>22.090410958904108</v>
      </c>
      <c r="G104" s="6">
        <f t="shared" si="17"/>
        <v>20.348012889366274</v>
      </c>
      <c r="I104">
        <v>5</v>
      </c>
      <c r="J104">
        <v>6.5</v>
      </c>
      <c r="O104" s="2">
        <v>33028</v>
      </c>
      <c r="P104" t="s">
        <v>256</v>
      </c>
      <c r="Q104">
        <v>22</v>
      </c>
      <c r="R104" t="s">
        <v>254</v>
      </c>
      <c r="S104">
        <v>34</v>
      </c>
    </row>
    <row r="105" spans="1:20" x14ac:dyDescent="0.25">
      <c r="A105" t="s">
        <v>246</v>
      </c>
      <c r="B105" t="s">
        <v>259</v>
      </c>
      <c r="C105" t="s">
        <v>258</v>
      </c>
      <c r="D105">
        <f t="shared" si="15"/>
        <v>68</v>
      </c>
      <c r="E105">
        <v>168</v>
      </c>
      <c r="F105" s="6">
        <f t="shared" si="12"/>
        <v>27.347945205479451</v>
      </c>
      <c r="G105" s="6">
        <f t="shared" si="17"/>
        <v>25.541522491349482</v>
      </c>
      <c r="I105">
        <v>5</v>
      </c>
      <c r="J105">
        <v>8</v>
      </c>
      <c r="O105" s="2">
        <v>31109</v>
      </c>
      <c r="P105" t="s">
        <v>259</v>
      </c>
      <c r="Q105">
        <v>27</v>
      </c>
      <c r="R105" t="s">
        <v>260</v>
      </c>
      <c r="S105">
        <v>4</v>
      </c>
    </row>
    <row r="106" spans="1:20" x14ac:dyDescent="0.25">
      <c r="A106" t="s">
        <v>246</v>
      </c>
      <c r="B106" t="s">
        <v>261</v>
      </c>
      <c r="C106" t="s">
        <v>258</v>
      </c>
      <c r="D106">
        <f t="shared" si="15"/>
        <v>68</v>
      </c>
      <c r="E106">
        <v>170</v>
      </c>
      <c r="F106" s="6">
        <f t="shared" si="12"/>
        <v>24.016438356164382</v>
      </c>
      <c r="G106" s="6">
        <f t="shared" si="17"/>
        <v>25.84558823529412</v>
      </c>
      <c r="I106">
        <v>5</v>
      </c>
      <c r="J106">
        <v>8</v>
      </c>
      <c r="O106" s="2">
        <v>32325</v>
      </c>
      <c r="P106" t="s">
        <v>261</v>
      </c>
      <c r="Q106">
        <v>24</v>
      </c>
      <c r="R106" t="s">
        <v>260</v>
      </c>
      <c r="S106">
        <v>8</v>
      </c>
    </row>
    <row r="107" spans="1:20" x14ac:dyDescent="0.25">
      <c r="A107" t="s">
        <v>279</v>
      </c>
      <c r="B107" t="s">
        <v>262</v>
      </c>
      <c r="C107" t="s">
        <v>282</v>
      </c>
      <c r="D107">
        <f t="shared" si="15"/>
        <v>64</v>
      </c>
      <c r="E107">
        <v>130</v>
      </c>
      <c r="F107" s="6">
        <f t="shared" si="12"/>
        <v>23.449315068493149</v>
      </c>
      <c r="G107" s="6">
        <f t="shared" si="17"/>
        <v>22.31201171875</v>
      </c>
      <c r="I107">
        <v>5</v>
      </c>
      <c r="J107">
        <v>4</v>
      </c>
      <c r="O107" s="2">
        <v>32532</v>
      </c>
      <c r="P107" t="s">
        <v>262</v>
      </c>
      <c r="Q107">
        <v>23</v>
      </c>
      <c r="R107" t="s">
        <v>263</v>
      </c>
      <c r="S107">
        <v>12</v>
      </c>
    </row>
    <row r="108" spans="1:20" x14ac:dyDescent="0.25">
      <c r="A108" t="s">
        <v>279</v>
      </c>
      <c r="B108" t="s">
        <v>264</v>
      </c>
      <c r="C108" t="s">
        <v>282</v>
      </c>
      <c r="D108">
        <f t="shared" si="15"/>
        <v>70</v>
      </c>
      <c r="E108">
        <v>159</v>
      </c>
      <c r="F108" s="6">
        <f t="shared" si="12"/>
        <v>26.931506849315067</v>
      </c>
      <c r="G108" s="6">
        <f t="shared" si="17"/>
        <v>22.811632653061224</v>
      </c>
      <c r="I108">
        <v>5</v>
      </c>
      <c r="J108">
        <v>10</v>
      </c>
      <c r="O108" s="2">
        <v>31261</v>
      </c>
      <c r="P108" t="s">
        <v>264</v>
      </c>
      <c r="Q108">
        <v>26</v>
      </c>
      <c r="R108" t="s">
        <v>263</v>
      </c>
      <c r="S108">
        <v>12</v>
      </c>
    </row>
    <row r="109" spans="1:20" x14ac:dyDescent="0.25">
      <c r="A109" t="s">
        <v>279</v>
      </c>
      <c r="B109" t="s">
        <v>265</v>
      </c>
      <c r="C109" t="s">
        <v>280</v>
      </c>
      <c r="D109">
        <f t="shared" si="15"/>
        <v>62.5</v>
      </c>
      <c r="E109">
        <v>128</v>
      </c>
      <c r="F109" s="6">
        <f t="shared" si="12"/>
        <v>22.583561643835615</v>
      </c>
      <c r="G109" s="6">
        <f t="shared" si="17"/>
        <v>23.035903999999999</v>
      </c>
      <c r="I109">
        <v>5</v>
      </c>
      <c r="J109">
        <v>2.5</v>
      </c>
      <c r="O109" s="2">
        <v>32848</v>
      </c>
      <c r="P109" t="s">
        <v>265</v>
      </c>
      <c r="Q109">
        <v>22</v>
      </c>
      <c r="R109" t="s">
        <v>263</v>
      </c>
      <c r="S109">
        <v>12</v>
      </c>
    </row>
    <row r="110" spans="1:20" x14ac:dyDescent="0.25">
      <c r="A110" t="s">
        <v>279</v>
      </c>
      <c r="B110" t="s">
        <v>266</v>
      </c>
      <c r="C110" t="s">
        <v>280</v>
      </c>
      <c r="D110">
        <f t="shared" si="15"/>
        <v>68</v>
      </c>
      <c r="E110">
        <v>146</v>
      </c>
      <c r="F110" s="6">
        <f t="shared" si="12"/>
        <v>25.534246575342465</v>
      </c>
      <c r="G110" s="6">
        <f t="shared" si="17"/>
        <v>22.196799307958475</v>
      </c>
      <c r="I110">
        <v>5</v>
      </c>
      <c r="J110">
        <v>8</v>
      </c>
      <c r="O110" s="2">
        <v>31771</v>
      </c>
      <c r="P110" t="s">
        <v>266</v>
      </c>
      <c r="Q110">
        <v>25</v>
      </c>
      <c r="R110" t="s">
        <v>263</v>
      </c>
      <c r="S110">
        <v>12</v>
      </c>
    </row>
    <row r="111" spans="1:20" x14ac:dyDescent="0.25">
      <c r="A111" t="s">
        <v>279</v>
      </c>
      <c r="B111" t="s">
        <v>267</v>
      </c>
      <c r="C111" t="s">
        <v>281</v>
      </c>
      <c r="D111">
        <f t="shared" si="15"/>
        <v>62.5</v>
      </c>
      <c r="E111">
        <v>126</v>
      </c>
      <c r="F111" s="6">
        <f t="shared" si="12"/>
        <v>20.986301369863014</v>
      </c>
      <c r="G111" s="6">
        <f t="shared" si="17"/>
        <v>22.675968000000001</v>
      </c>
      <c r="I111">
        <v>5</v>
      </c>
      <c r="J111">
        <v>2.5</v>
      </c>
      <c r="O111" s="2">
        <v>33431</v>
      </c>
      <c r="P111" t="s">
        <v>267</v>
      </c>
      <c r="Q111">
        <v>21</v>
      </c>
      <c r="R111" t="s">
        <v>263</v>
      </c>
      <c r="S111">
        <v>12</v>
      </c>
    </row>
    <row r="112" spans="1:20" x14ac:dyDescent="0.25">
      <c r="A112" t="s">
        <v>279</v>
      </c>
      <c r="B112" t="s">
        <v>268</v>
      </c>
      <c r="C112" t="s">
        <v>280</v>
      </c>
      <c r="D112">
        <f t="shared" si="15"/>
        <v>64.5</v>
      </c>
      <c r="E112">
        <v>146</v>
      </c>
      <c r="F112" s="6">
        <f t="shared" si="12"/>
        <v>33.454794520547942</v>
      </c>
      <c r="G112" s="6">
        <f t="shared" si="17"/>
        <v>24.671113514812813</v>
      </c>
      <c r="I112">
        <v>5</v>
      </c>
      <c r="J112">
        <v>4.5</v>
      </c>
      <c r="O112" s="2">
        <v>28880</v>
      </c>
      <c r="P112" t="s">
        <v>268</v>
      </c>
      <c r="Q112">
        <v>33</v>
      </c>
      <c r="R112" t="s">
        <v>263</v>
      </c>
      <c r="S112">
        <v>12</v>
      </c>
    </row>
    <row r="113" spans="1:20" x14ac:dyDescent="0.25">
      <c r="A113" t="s">
        <v>279</v>
      </c>
      <c r="B113" t="s">
        <v>269</v>
      </c>
      <c r="C113" t="s">
        <v>282</v>
      </c>
      <c r="D113">
        <f t="shared" si="15"/>
        <v>64</v>
      </c>
      <c r="E113">
        <v>123</v>
      </c>
      <c r="F113" s="6">
        <f t="shared" si="12"/>
        <v>22.67945205479452</v>
      </c>
      <c r="G113" s="6">
        <f t="shared" si="17"/>
        <v>21.110595703125</v>
      </c>
      <c r="I113">
        <v>5</v>
      </c>
      <c r="J113">
        <v>4</v>
      </c>
      <c r="O113" s="2">
        <v>32813</v>
      </c>
      <c r="P113" t="s">
        <v>269</v>
      </c>
      <c r="Q113">
        <v>22</v>
      </c>
      <c r="R113" t="s">
        <v>263</v>
      </c>
      <c r="S113">
        <v>12</v>
      </c>
    </row>
    <row r="114" spans="1:20" x14ac:dyDescent="0.25">
      <c r="A114" t="s">
        <v>279</v>
      </c>
      <c r="B114" t="s">
        <v>270</v>
      </c>
      <c r="C114" t="s">
        <v>280</v>
      </c>
      <c r="D114">
        <f t="shared" si="15"/>
        <v>61</v>
      </c>
      <c r="E114">
        <v>126</v>
      </c>
      <c r="F114" s="6">
        <f t="shared" si="12"/>
        <v>23.583561643835615</v>
      </c>
      <c r="G114" s="6">
        <f t="shared" si="17"/>
        <v>23.804891158290783</v>
      </c>
      <c r="I114">
        <v>5</v>
      </c>
      <c r="J114">
        <v>1</v>
      </c>
      <c r="O114" s="2">
        <v>32483</v>
      </c>
      <c r="P114" t="s">
        <v>270</v>
      </c>
      <c r="Q114">
        <v>23</v>
      </c>
      <c r="R114" t="s">
        <v>263</v>
      </c>
      <c r="S114">
        <v>12</v>
      </c>
    </row>
    <row r="115" spans="1:20" x14ac:dyDescent="0.25">
      <c r="A115" t="s">
        <v>279</v>
      </c>
      <c r="B115" t="s">
        <v>271</v>
      </c>
      <c r="C115" t="s">
        <v>280</v>
      </c>
      <c r="D115">
        <f t="shared" si="15"/>
        <v>62.5</v>
      </c>
      <c r="E115">
        <v>126</v>
      </c>
      <c r="F115" s="6">
        <f t="shared" si="12"/>
        <v>25.117808219178084</v>
      </c>
      <c r="G115" s="6">
        <f t="shared" si="17"/>
        <v>22.675968000000001</v>
      </c>
      <c r="I115">
        <v>5</v>
      </c>
      <c r="J115">
        <v>2.5</v>
      </c>
      <c r="O115" s="2">
        <v>31923</v>
      </c>
      <c r="P115" t="s">
        <v>271</v>
      </c>
      <c r="Q115">
        <v>25</v>
      </c>
      <c r="R115" t="s">
        <v>263</v>
      </c>
      <c r="S115">
        <v>12</v>
      </c>
    </row>
    <row r="116" spans="1:20" x14ac:dyDescent="0.25">
      <c r="A116" t="s">
        <v>279</v>
      </c>
      <c r="B116" t="s">
        <v>272</v>
      </c>
      <c r="C116" t="s">
        <v>281</v>
      </c>
      <c r="D116">
        <f t="shared" si="15"/>
        <v>64</v>
      </c>
      <c r="E116">
        <v>141</v>
      </c>
      <c r="F116" s="6">
        <f t="shared" si="12"/>
        <v>27.561643835616437</v>
      </c>
      <c r="G116" s="6">
        <f t="shared" si="17"/>
        <v>24.199951171875</v>
      </c>
      <c r="I116">
        <v>5</v>
      </c>
      <c r="J116">
        <v>4</v>
      </c>
      <c r="O116" s="2">
        <v>31031</v>
      </c>
      <c r="P116" t="s">
        <v>272</v>
      </c>
      <c r="Q116">
        <v>27</v>
      </c>
      <c r="R116" t="s">
        <v>263</v>
      </c>
      <c r="S116">
        <v>12</v>
      </c>
    </row>
    <row r="117" spans="1:20" x14ac:dyDescent="0.25">
      <c r="A117" t="s">
        <v>279</v>
      </c>
      <c r="B117" t="s">
        <v>273</v>
      </c>
      <c r="C117" t="s">
        <v>280</v>
      </c>
      <c r="D117">
        <f t="shared" si="15"/>
        <v>66.5</v>
      </c>
      <c r="E117">
        <v>141</v>
      </c>
      <c r="F117" s="6">
        <f t="shared" si="12"/>
        <v>22.019178082191782</v>
      </c>
      <c r="G117" s="6">
        <f t="shared" si="17"/>
        <v>22.414607948442537</v>
      </c>
      <c r="I117">
        <v>5</v>
      </c>
      <c r="J117">
        <v>6.5</v>
      </c>
      <c r="O117" s="2">
        <v>33054</v>
      </c>
      <c r="P117" t="s">
        <v>273</v>
      </c>
      <c r="Q117">
        <v>22</v>
      </c>
      <c r="R117" t="s">
        <v>263</v>
      </c>
      <c r="S117">
        <v>12</v>
      </c>
    </row>
    <row r="118" spans="1:20" x14ac:dyDescent="0.25">
      <c r="A118" t="s">
        <v>279</v>
      </c>
      <c r="B118" t="s">
        <v>274</v>
      </c>
      <c r="C118" t="s">
        <v>281</v>
      </c>
      <c r="D118">
        <f t="shared" si="15"/>
        <v>68</v>
      </c>
      <c r="E118">
        <v>154</v>
      </c>
      <c r="F118" s="6">
        <f t="shared" si="12"/>
        <v>28.945205479452056</v>
      </c>
      <c r="G118" s="6">
        <f t="shared" si="17"/>
        <v>23.413062283737023</v>
      </c>
      <c r="I118">
        <v>5</v>
      </c>
      <c r="J118">
        <v>8</v>
      </c>
      <c r="O118" s="2">
        <v>30526</v>
      </c>
      <c r="P118" t="s">
        <v>274</v>
      </c>
      <c r="Q118">
        <v>28</v>
      </c>
      <c r="R118" t="s">
        <v>263</v>
      </c>
      <c r="S118">
        <v>12</v>
      </c>
    </row>
    <row r="119" spans="1:20" x14ac:dyDescent="0.25">
      <c r="A119" t="s">
        <v>279</v>
      </c>
      <c r="B119" t="s">
        <v>275</v>
      </c>
      <c r="C119" t="s">
        <v>282</v>
      </c>
      <c r="D119">
        <f t="shared" si="15"/>
        <v>66</v>
      </c>
      <c r="E119">
        <v>134</v>
      </c>
      <c r="F119" s="6">
        <f t="shared" ref="F119:F134" si="19">(DATE(2012,7,1)-O119)/365</f>
        <v>23.704109589041096</v>
      </c>
      <c r="G119" s="6">
        <f t="shared" si="17"/>
        <v>21.625803489439853</v>
      </c>
      <c r="I119">
        <v>5</v>
      </c>
      <c r="J119">
        <v>6</v>
      </c>
      <c r="O119" s="2">
        <v>32439</v>
      </c>
      <c r="P119" t="s">
        <v>275</v>
      </c>
      <c r="Q119">
        <v>23</v>
      </c>
      <c r="R119" t="s">
        <v>263</v>
      </c>
      <c r="S119">
        <v>12</v>
      </c>
    </row>
    <row r="120" spans="1:20" x14ac:dyDescent="0.25">
      <c r="A120" t="s">
        <v>279</v>
      </c>
      <c r="B120" t="s">
        <v>276</v>
      </c>
      <c r="C120" t="s">
        <v>283</v>
      </c>
      <c r="D120">
        <f t="shared" si="15"/>
        <v>62.5</v>
      </c>
      <c r="E120">
        <v>141</v>
      </c>
      <c r="F120" s="6">
        <f t="shared" si="19"/>
        <v>31.767123287671232</v>
      </c>
      <c r="G120" s="6">
        <f t="shared" si="17"/>
        <v>25.375488000000001</v>
      </c>
      <c r="I120">
        <v>5</v>
      </c>
      <c r="J120">
        <v>2.5</v>
      </c>
      <c r="O120" s="2">
        <v>29496</v>
      </c>
      <c r="P120" t="s">
        <v>276</v>
      </c>
      <c r="Q120">
        <v>31</v>
      </c>
      <c r="R120" t="s">
        <v>263</v>
      </c>
      <c r="S120">
        <v>12</v>
      </c>
    </row>
    <row r="121" spans="1:20" x14ac:dyDescent="0.25">
      <c r="A121" t="s">
        <v>279</v>
      </c>
      <c r="B121" t="s">
        <v>277</v>
      </c>
      <c r="C121" t="s">
        <v>282</v>
      </c>
      <c r="D121">
        <f t="shared" si="15"/>
        <v>61.5</v>
      </c>
      <c r="E121">
        <v>128</v>
      </c>
      <c r="F121" s="6">
        <f t="shared" si="19"/>
        <v>29.38082191780822</v>
      </c>
      <c r="G121" s="6">
        <f t="shared" si="17"/>
        <v>23.791129618613258</v>
      </c>
      <c r="I121">
        <v>5</v>
      </c>
      <c r="J121">
        <v>1.5</v>
      </c>
      <c r="O121" s="2">
        <v>30367</v>
      </c>
      <c r="P121" t="s">
        <v>277</v>
      </c>
      <c r="Q121">
        <v>29</v>
      </c>
      <c r="R121" t="s">
        <v>263</v>
      </c>
      <c r="S121">
        <v>12</v>
      </c>
    </row>
    <row r="122" spans="1:20" x14ac:dyDescent="0.25">
      <c r="A122" t="s">
        <v>279</v>
      </c>
      <c r="B122" t="s">
        <v>278</v>
      </c>
      <c r="C122" t="s">
        <v>281</v>
      </c>
      <c r="D122">
        <f t="shared" si="15"/>
        <v>62.5</v>
      </c>
      <c r="E122">
        <v>130</v>
      </c>
      <c r="F122" s="6">
        <f t="shared" si="19"/>
        <v>27.30958904109589</v>
      </c>
      <c r="G122" s="6">
        <f t="shared" si="17"/>
        <v>23.395839999999996</v>
      </c>
      <c r="I122">
        <v>5</v>
      </c>
      <c r="J122">
        <v>2.5</v>
      </c>
      <c r="O122" s="2">
        <v>31123</v>
      </c>
      <c r="P122" t="s">
        <v>278</v>
      </c>
      <c r="Q122">
        <v>27</v>
      </c>
      <c r="R122" t="s">
        <v>263</v>
      </c>
      <c r="S122">
        <v>12</v>
      </c>
    </row>
    <row r="123" spans="1:20" x14ac:dyDescent="0.25">
      <c r="A123" t="s">
        <v>297</v>
      </c>
      <c r="B123" t="s">
        <v>284</v>
      </c>
      <c r="C123" t="s">
        <v>283</v>
      </c>
      <c r="D123">
        <f t="shared" si="15"/>
        <v>74</v>
      </c>
      <c r="E123">
        <v>170</v>
      </c>
      <c r="F123" s="6">
        <f t="shared" si="19"/>
        <v>29.435616438356163</v>
      </c>
      <c r="G123" s="6">
        <f t="shared" si="17"/>
        <v>21.824324324324323</v>
      </c>
      <c r="I123">
        <v>6</v>
      </c>
      <c r="J123">
        <v>2</v>
      </c>
      <c r="O123" s="2">
        <v>30347</v>
      </c>
      <c r="P123" t="s">
        <v>284</v>
      </c>
      <c r="Q123">
        <v>29</v>
      </c>
      <c r="R123" t="s">
        <v>285</v>
      </c>
      <c r="S123">
        <v>1</v>
      </c>
      <c r="T123" t="s">
        <v>238</v>
      </c>
    </row>
    <row r="124" spans="1:20" x14ac:dyDescent="0.25">
      <c r="A124" t="s">
        <v>297</v>
      </c>
      <c r="B124" t="s">
        <v>286</v>
      </c>
      <c r="C124" t="s">
        <v>179</v>
      </c>
      <c r="D124">
        <f t="shared" si="15"/>
        <v>70.5</v>
      </c>
      <c r="E124">
        <v>161</v>
      </c>
      <c r="F124" s="6">
        <f t="shared" si="19"/>
        <v>34.073972602739723</v>
      </c>
      <c r="G124" s="6">
        <f t="shared" si="17"/>
        <v>22.772093959056388</v>
      </c>
      <c r="I124">
        <v>5</v>
      </c>
      <c r="J124">
        <v>10.5</v>
      </c>
      <c r="O124" s="2">
        <v>28654</v>
      </c>
      <c r="P124" t="s">
        <v>286</v>
      </c>
      <c r="Q124">
        <v>34</v>
      </c>
      <c r="R124" t="s">
        <v>285</v>
      </c>
      <c r="S124">
        <v>1</v>
      </c>
      <c r="T124" t="s">
        <v>238</v>
      </c>
    </row>
    <row r="125" spans="1:20" x14ac:dyDescent="0.25">
      <c r="A125" t="s">
        <v>297</v>
      </c>
      <c r="B125" t="s">
        <v>287</v>
      </c>
      <c r="C125" t="s">
        <v>345</v>
      </c>
      <c r="D125">
        <f t="shared" si="15"/>
        <v>72</v>
      </c>
      <c r="E125">
        <v>231</v>
      </c>
      <c r="F125" s="6">
        <f t="shared" si="19"/>
        <v>22.030136986301368</v>
      </c>
      <c r="G125" s="6">
        <f t="shared" si="17"/>
        <v>31.325810185185183</v>
      </c>
      <c r="I125">
        <v>6</v>
      </c>
      <c r="J125">
        <v>0</v>
      </c>
      <c r="O125" s="2">
        <v>33050</v>
      </c>
      <c r="P125" t="s">
        <v>287</v>
      </c>
      <c r="Q125">
        <v>22</v>
      </c>
      <c r="R125" t="s">
        <v>285</v>
      </c>
      <c r="S125">
        <v>1</v>
      </c>
      <c r="T125" t="s">
        <v>238</v>
      </c>
    </row>
    <row r="126" spans="1:20" x14ac:dyDescent="0.25">
      <c r="A126" t="s">
        <v>297</v>
      </c>
      <c r="B126" t="s">
        <v>288</v>
      </c>
      <c r="C126" t="s">
        <v>179</v>
      </c>
      <c r="D126">
        <f t="shared" si="15"/>
        <v>64</v>
      </c>
      <c r="E126">
        <v>174</v>
      </c>
      <c r="F126" s="6">
        <f t="shared" si="19"/>
        <v>32.224657534246575</v>
      </c>
      <c r="G126" s="6">
        <f t="shared" si="17"/>
        <v>29.86376953125</v>
      </c>
      <c r="I126">
        <v>5</v>
      </c>
      <c r="J126">
        <v>4</v>
      </c>
      <c r="O126" s="2">
        <v>29329</v>
      </c>
      <c r="P126" t="s">
        <v>288</v>
      </c>
      <c r="Q126">
        <v>32</v>
      </c>
      <c r="R126" t="s">
        <v>285</v>
      </c>
      <c r="S126">
        <v>1</v>
      </c>
      <c r="T126" t="s">
        <v>238</v>
      </c>
    </row>
    <row r="127" spans="1:20" x14ac:dyDescent="0.25">
      <c r="A127" t="s">
        <v>297</v>
      </c>
      <c r="B127" t="s">
        <v>289</v>
      </c>
      <c r="C127" t="s">
        <v>179</v>
      </c>
      <c r="D127">
        <f t="shared" si="15"/>
        <v>75</v>
      </c>
      <c r="E127">
        <v>170</v>
      </c>
      <c r="F127" s="6">
        <f t="shared" si="19"/>
        <v>28.326027397260273</v>
      </c>
      <c r="G127" s="6">
        <f t="shared" si="17"/>
        <v>21.246222222222222</v>
      </c>
      <c r="I127">
        <v>6</v>
      </c>
      <c r="J127">
        <v>3</v>
      </c>
      <c r="O127" s="2">
        <v>30752</v>
      </c>
      <c r="P127" t="s">
        <v>289</v>
      </c>
      <c r="Q127">
        <v>28</v>
      </c>
      <c r="R127" t="s">
        <v>285</v>
      </c>
      <c r="S127">
        <v>1</v>
      </c>
      <c r="T127" t="s">
        <v>238</v>
      </c>
    </row>
    <row r="128" spans="1:20" x14ac:dyDescent="0.25">
      <c r="A128" t="s">
        <v>297</v>
      </c>
      <c r="B128" t="s">
        <v>290</v>
      </c>
      <c r="C128" t="s">
        <v>345</v>
      </c>
      <c r="D128">
        <f t="shared" si="15"/>
        <v>68.5</v>
      </c>
      <c r="E128">
        <v>154</v>
      </c>
      <c r="F128" s="6">
        <f t="shared" si="19"/>
        <v>19.087671232876712</v>
      </c>
      <c r="G128" s="6">
        <f t="shared" si="17"/>
        <v>23.072513186637543</v>
      </c>
      <c r="I128">
        <v>5</v>
      </c>
      <c r="J128">
        <v>8.5</v>
      </c>
      <c r="O128" s="2">
        <v>34124</v>
      </c>
      <c r="P128" t="s">
        <v>290</v>
      </c>
      <c r="Q128">
        <v>19</v>
      </c>
      <c r="R128" t="s">
        <v>285</v>
      </c>
      <c r="S128">
        <v>1</v>
      </c>
      <c r="T128" t="s">
        <v>238</v>
      </c>
    </row>
    <row r="129" spans="1:20" x14ac:dyDescent="0.25">
      <c r="A129" t="s">
        <v>297</v>
      </c>
      <c r="B129" t="s">
        <v>291</v>
      </c>
      <c r="C129" t="s">
        <v>179</v>
      </c>
      <c r="D129">
        <f t="shared" si="15"/>
        <v>66.5</v>
      </c>
      <c r="E129">
        <v>157</v>
      </c>
      <c r="F129" s="6">
        <f t="shared" si="19"/>
        <v>25.813698630136987</v>
      </c>
      <c r="G129" s="6">
        <f t="shared" si="17"/>
        <v>24.95810955961332</v>
      </c>
      <c r="I129">
        <v>5</v>
      </c>
      <c r="J129">
        <v>6.5</v>
      </c>
      <c r="O129" s="2">
        <v>31669</v>
      </c>
      <c r="P129" t="s">
        <v>291</v>
      </c>
      <c r="Q129">
        <v>25</v>
      </c>
      <c r="R129" t="s">
        <v>285</v>
      </c>
      <c r="S129">
        <v>1</v>
      </c>
      <c r="T129" t="s">
        <v>238</v>
      </c>
    </row>
    <row r="130" spans="1:20" x14ac:dyDescent="0.25">
      <c r="A130" t="s">
        <v>297</v>
      </c>
      <c r="B130" t="s">
        <v>292</v>
      </c>
      <c r="C130" t="s">
        <v>345</v>
      </c>
      <c r="D130">
        <f t="shared" si="15"/>
        <v>72</v>
      </c>
      <c r="E130">
        <v>165</v>
      </c>
      <c r="F130" s="6">
        <f t="shared" si="19"/>
        <v>25.252054794520546</v>
      </c>
      <c r="G130" s="6">
        <f t="shared" si="17"/>
        <v>22.375578703703706</v>
      </c>
      <c r="I130">
        <v>6</v>
      </c>
      <c r="J130">
        <v>0</v>
      </c>
      <c r="O130" s="2">
        <v>31874</v>
      </c>
      <c r="P130" t="s">
        <v>292</v>
      </c>
      <c r="Q130">
        <v>25</v>
      </c>
      <c r="R130" t="s">
        <v>285</v>
      </c>
      <c r="S130">
        <v>1</v>
      </c>
      <c r="T130" t="s">
        <v>238</v>
      </c>
    </row>
    <row r="131" spans="1:20" x14ac:dyDescent="0.25">
      <c r="A131" t="s">
        <v>297</v>
      </c>
      <c r="B131" t="s">
        <v>293</v>
      </c>
      <c r="C131" t="s">
        <v>345</v>
      </c>
      <c r="D131">
        <f t="shared" si="15"/>
        <v>70</v>
      </c>
      <c r="E131">
        <v>154</v>
      </c>
      <c r="F131" s="6">
        <f t="shared" si="19"/>
        <v>27.057534246575344</v>
      </c>
      <c r="G131" s="6">
        <f t="shared" si="17"/>
        <v>22.094285714285714</v>
      </c>
      <c r="I131">
        <v>5</v>
      </c>
      <c r="J131">
        <v>10</v>
      </c>
      <c r="O131" s="2">
        <v>31215</v>
      </c>
      <c r="P131" t="s">
        <v>293</v>
      </c>
      <c r="Q131">
        <v>27</v>
      </c>
      <c r="R131" t="s">
        <v>285</v>
      </c>
      <c r="S131">
        <v>1</v>
      </c>
      <c r="T131" t="s">
        <v>238</v>
      </c>
    </row>
    <row r="132" spans="1:20" x14ac:dyDescent="0.25">
      <c r="A132" t="s">
        <v>297</v>
      </c>
      <c r="B132" t="s">
        <v>294</v>
      </c>
      <c r="C132" t="s">
        <v>179</v>
      </c>
      <c r="D132">
        <f t="shared" si="15"/>
        <v>70</v>
      </c>
      <c r="E132">
        <v>134</v>
      </c>
      <c r="F132" s="6">
        <f t="shared" si="19"/>
        <v>27.893150684931506</v>
      </c>
      <c r="G132" s="6">
        <f t="shared" si="17"/>
        <v>19.224897959183672</v>
      </c>
      <c r="I132">
        <v>5</v>
      </c>
      <c r="J132">
        <v>10</v>
      </c>
      <c r="O132" s="2">
        <v>30910</v>
      </c>
      <c r="P132" t="s">
        <v>294</v>
      </c>
      <c r="Q132">
        <v>27</v>
      </c>
      <c r="R132" t="s">
        <v>285</v>
      </c>
      <c r="S132">
        <v>1</v>
      </c>
      <c r="T132" t="s">
        <v>238</v>
      </c>
    </row>
    <row r="133" spans="1:20" x14ac:dyDescent="0.25">
      <c r="A133" t="s">
        <v>297</v>
      </c>
      <c r="B133" t="s">
        <v>295</v>
      </c>
      <c r="C133" t="s">
        <v>346</v>
      </c>
      <c r="D133">
        <f t="shared" si="15"/>
        <v>72.5</v>
      </c>
      <c r="E133">
        <v>196</v>
      </c>
      <c r="F133" s="6">
        <f t="shared" si="19"/>
        <v>20.402739726027399</v>
      </c>
      <c r="G133" s="6">
        <f t="shared" si="17"/>
        <v>26.214126040428059</v>
      </c>
      <c r="I133">
        <v>6</v>
      </c>
      <c r="J133">
        <v>0.5</v>
      </c>
      <c r="O133" s="2">
        <v>33644</v>
      </c>
      <c r="P133" t="s">
        <v>295</v>
      </c>
      <c r="Q133">
        <v>20</v>
      </c>
      <c r="R133" t="s">
        <v>285</v>
      </c>
      <c r="S133">
        <v>1</v>
      </c>
      <c r="T133" t="s">
        <v>238</v>
      </c>
    </row>
    <row r="134" spans="1:20" x14ac:dyDescent="0.25">
      <c r="A134" t="s">
        <v>297</v>
      </c>
      <c r="B134" t="s">
        <v>296</v>
      </c>
      <c r="C134" t="s">
        <v>346</v>
      </c>
      <c r="D134">
        <f t="shared" si="15"/>
        <v>70.5</v>
      </c>
      <c r="E134">
        <v>196</v>
      </c>
      <c r="F134" s="6">
        <f t="shared" si="19"/>
        <v>24.964383561643835</v>
      </c>
      <c r="G134" s="6">
        <f t="shared" si="17"/>
        <v>27.722549167546905</v>
      </c>
      <c r="I134">
        <v>5</v>
      </c>
      <c r="J134">
        <v>10.5</v>
      </c>
      <c r="O134" s="2">
        <v>31979</v>
      </c>
      <c r="P134" t="s">
        <v>296</v>
      </c>
      <c r="Q134">
        <v>25</v>
      </c>
      <c r="R134" t="s">
        <v>285</v>
      </c>
      <c r="S134">
        <v>1</v>
      </c>
      <c r="T134" t="s">
        <v>238</v>
      </c>
    </row>
    <row r="135" spans="1:20" x14ac:dyDescent="0.25">
      <c r="A135" t="s">
        <v>308</v>
      </c>
      <c r="B135" t="s">
        <v>310</v>
      </c>
      <c r="D135">
        <f t="shared" si="15"/>
        <v>65</v>
      </c>
      <c r="F135" s="6">
        <f t="shared" ref="F135:F149" ca="1" si="20">(TODAY()-O135)/365</f>
        <v>29.613698630136987</v>
      </c>
      <c r="G135" s="6" t="str">
        <f t="shared" si="17"/>
        <v/>
      </c>
      <c r="H135" t="s">
        <v>309</v>
      </c>
      <c r="I135">
        <v>5</v>
      </c>
      <c r="J135">
        <v>5</v>
      </c>
      <c r="O135" s="2">
        <v>31094</v>
      </c>
    </row>
    <row r="136" spans="1:20" x14ac:dyDescent="0.25">
      <c r="A136" t="s">
        <v>308</v>
      </c>
      <c r="B136" t="s">
        <v>311</v>
      </c>
      <c r="D136">
        <f t="shared" si="15"/>
        <v>73</v>
      </c>
      <c r="E136">
        <v>150</v>
      </c>
      <c r="F136" s="6">
        <f t="shared" ca="1" si="20"/>
        <v>24.961643835616439</v>
      </c>
      <c r="G136" s="6">
        <f t="shared" si="17"/>
        <v>19.787952711578157</v>
      </c>
      <c r="I136">
        <v>6</v>
      </c>
      <c r="J136">
        <v>1</v>
      </c>
      <c r="O136" s="2">
        <v>32792</v>
      </c>
    </row>
    <row r="137" spans="1:20" x14ac:dyDescent="0.25">
      <c r="A137" t="s">
        <v>308</v>
      </c>
      <c r="B137" t="s">
        <v>312</v>
      </c>
      <c r="D137">
        <f t="shared" ref="D137:D187" si="21">12*I137+J137</f>
        <v>72</v>
      </c>
      <c r="F137" s="6">
        <f t="shared" ca="1" si="20"/>
        <v>19.624657534246577</v>
      </c>
      <c r="G137" s="6" t="str">
        <f t="shared" si="17"/>
        <v/>
      </c>
      <c r="I137">
        <v>6</v>
      </c>
      <c r="J137">
        <v>0</v>
      </c>
      <c r="O137" s="2">
        <v>34740</v>
      </c>
    </row>
    <row r="138" spans="1:20" x14ac:dyDescent="0.25">
      <c r="A138" t="s">
        <v>308</v>
      </c>
      <c r="B138" t="s">
        <v>313</v>
      </c>
      <c r="D138">
        <f t="shared" si="21"/>
        <v>63</v>
      </c>
      <c r="E138">
        <v>138</v>
      </c>
      <c r="F138" s="6">
        <f t="shared" ca="1" si="20"/>
        <v>36.967123287671235</v>
      </c>
      <c r="G138" s="6">
        <f t="shared" si="17"/>
        <v>24.442932728647015</v>
      </c>
      <c r="I138">
        <v>5</v>
      </c>
      <c r="J138">
        <v>3</v>
      </c>
      <c r="O138" s="2">
        <v>28410</v>
      </c>
    </row>
    <row r="139" spans="1:20" x14ac:dyDescent="0.25">
      <c r="A139" t="s">
        <v>308</v>
      </c>
      <c r="B139" t="s">
        <v>314</v>
      </c>
      <c r="D139">
        <f t="shared" si="21"/>
        <v>69</v>
      </c>
      <c r="E139">
        <v>130</v>
      </c>
      <c r="F139" s="6">
        <f t="shared" ca="1" si="20"/>
        <v>28.147945205479452</v>
      </c>
      <c r="G139" s="6">
        <f t="shared" si="17"/>
        <v>19.195547153959254</v>
      </c>
      <c r="I139">
        <v>5</v>
      </c>
      <c r="J139">
        <v>9</v>
      </c>
      <c r="O139" s="2">
        <v>31629</v>
      </c>
    </row>
    <row r="140" spans="1:20" x14ac:dyDescent="0.25">
      <c r="A140" t="s">
        <v>308</v>
      </c>
      <c r="B140" t="s">
        <v>315</v>
      </c>
      <c r="D140">
        <f t="shared" si="21"/>
        <v>63</v>
      </c>
      <c r="F140" s="6">
        <f t="shared" ca="1" si="20"/>
        <v>31.975342465753425</v>
      </c>
      <c r="G140" s="6" t="str">
        <f t="shared" ref="G140:G187" si="22">IF(E140=0,"",(E140/(D140^2))*703)</f>
        <v/>
      </c>
      <c r="I140">
        <v>5</v>
      </c>
      <c r="J140">
        <v>3</v>
      </c>
      <c r="O140" s="2">
        <v>30232</v>
      </c>
    </row>
    <row r="141" spans="1:20" x14ac:dyDescent="0.25">
      <c r="A141" t="s">
        <v>308</v>
      </c>
      <c r="B141" t="s">
        <v>316</v>
      </c>
      <c r="D141">
        <f t="shared" si="21"/>
        <v>66</v>
      </c>
      <c r="F141" s="6">
        <f t="shared" ca="1" si="20"/>
        <v>36.838356164383562</v>
      </c>
      <c r="G141" s="6" t="str">
        <f t="shared" si="22"/>
        <v/>
      </c>
      <c r="I141">
        <v>5</v>
      </c>
      <c r="J141">
        <v>6</v>
      </c>
      <c r="O141" s="2">
        <v>28457</v>
      </c>
    </row>
    <row r="142" spans="1:20" x14ac:dyDescent="0.25">
      <c r="A142" t="s">
        <v>308</v>
      </c>
      <c r="B142" t="s">
        <v>317</v>
      </c>
      <c r="D142">
        <f t="shared" si="21"/>
        <v>71</v>
      </c>
      <c r="E142">
        <v>106</v>
      </c>
      <c r="F142" s="6">
        <f t="shared" ca="1" si="20"/>
        <v>21.578082191780823</v>
      </c>
      <c r="G142" s="6">
        <f t="shared" si="22"/>
        <v>14.782384447530251</v>
      </c>
      <c r="I142">
        <v>5</v>
      </c>
      <c r="J142">
        <v>11</v>
      </c>
      <c r="O142" s="2">
        <v>34027</v>
      </c>
    </row>
    <row r="143" spans="1:20" x14ac:dyDescent="0.25">
      <c r="A143" t="s">
        <v>308</v>
      </c>
      <c r="B143" t="s">
        <v>318</v>
      </c>
      <c r="D143">
        <f t="shared" si="21"/>
        <v>64</v>
      </c>
      <c r="F143" s="6">
        <f t="shared" ca="1" si="20"/>
        <v>25.197260273972603</v>
      </c>
      <c r="G143" s="6" t="str">
        <f t="shared" si="22"/>
        <v/>
      </c>
      <c r="I143">
        <v>5</v>
      </c>
      <c r="J143">
        <v>4</v>
      </c>
      <c r="O143" s="2">
        <v>32706</v>
      </c>
    </row>
    <row r="144" spans="1:20" x14ac:dyDescent="0.25">
      <c r="A144" t="s">
        <v>308</v>
      </c>
      <c r="B144" t="s">
        <v>319</v>
      </c>
      <c r="D144">
        <f t="shared" si="21"/>
        <v>70</v>
      </c>
      <c r="F144" s="6">
        <f t="shared" ca="1" si="20"/>
        <v>29.024657534246575</v>
      </c>
      <c r="G144" s="6" t="str">
        <f t="shared" si="22"/>
        <v/>
      </c>
      <c r="I144">
        <v>5</v>
      </c>
      <c r="J144">
        <v>10</v>
      </c>
      <c r="O144" s="2">
        <v>31309</v>
      </c>
    </row>
    <row r="145" spans="1:20" x14ac:dyDescent="0.25">
      <c r="A145" t="s">
        <v>308</v>
      </c>
      <c r="B145" t="s">
        <v>320</v>
      </c>
      <c r="D145">
        <f t="shared" si="21"/>
        <v>67</v>
      </c>
      <c r="F145" s="6">
        <f t="shared" ca="1" si="20"/>
        <v>29.5013698630137</v>
      </c>
      <c r="G145" s="6" t="str">
        <f t="shared" si="22"/>
        <v/>
      </c>
      <c r="I145">
        <v>5</v>
      </c>
      <c r="J145">
        <v>7</v>
      </c>
      <c r="O145" s="2">
        <v>31135</v>
      </c>
    </row>
    <row r="146" spans="1:20" x14ac:dyDescent="0.25">
      <c r="A146" t="s">
        <v>308</v>
      </c>
      <c r="B146" t="s">
        <v>321</v>
      </c>
      <c r="D146">
        <f t="shared" si="21"/>
        <v>65</v>
      </c>
      <c r="F146" s="6">
        <f t="shared" ca="1" si="20"/>
        <v>26.347945205479451</v>
      </c>
      <c r="G146" s="6" t="str">
        <f t="shared" si="22"/>
        <v/>
      </c>
      <c r="I146">
        <v>5</v>
      </c>
      <c r="J146">
        <v>5</v>
      </c>
      <c r="O146" s="2">
        <v>32286</v>
      </c>
    </row>
    <row r="147" spans="1:20" x14ac:dyDescent="0.25">
      <c r="A147" t="s">
        <v>308</v>
      </c>
      <c r="B147" t="s">
        <v>322</v>
      </c>
      <c r="D147">
        <f t="shared" si="21"/>
        <v>65</v>
      </c>
      <c r="F147" s="6">
        <f t="shared" ca="1" si="20"/>
        <v>22.654794520547945</v>
      </c>
      <c r="G147" s="6" t="str">
        <f t="shared" si="22"/>
        <v/>
      </c>
      <c r="I147">
        <v>5</v>
      </c>
      <c r="J147">
        <v>5</v>
      </c>
      <c r="O147" s="2">
        <v>33634</v>
      </c>
    </row>
    <row r="148" spans="1:20" x14ac:dyDescent="0.25">
      <c r="A148" t="s">
        <v>308</v>
      </c>
      <c r="B148" t="s">
        <v>323</v>
      </c>
      <c r="D148">
        <f t="shared" si="21"/>
        <v>66</v>
      </c>
      <c r="F148" s="6">
        <f t="shared" ca="1" si="20"/>
        <v>30.539726027397261</v>
      </c>
      <c r="G148" s="6" t="str">
        <f t="shared" si="22"/>
        <v/>
      </c>
      <c r="I148">
        <v>5</v>
      </c>
      <c r="J148">
        <v>6</v>
      </c>
      <c r="O148" s="2">
        <v>30756</v>
      </c>
    </row>
    <row r="149" spans="1:20" x14ac:dyDescent="0.25">
      <c r="A149" t="s">
        <v>308</v>
      </c>
      <c r="B149" t="s">
        <v>324</v>
      </c>
      <c r="D149">
        <f t="shared" si="21"/>
        <v>64</v>
      </c>
      <c r="F149" s="6">
        <f t="shared" ca="1" si="20"/>
        <v>24.904109589041095</v>
      </c>
      <c r="G149" s="6" t="str">
        <f t="shared" si="22"/>
        <v/>
      </c>
      <c r="I149">
        <v>5</v>
      </c>
      <c r="J149">
        <v>4</v>
      </c>
      <c r="O149" s="2">
        <v>32813</v>
      </c>
    </row>
    <row r="150" spans="1:20" x14ac:dyDescent="0.25">
      <c r="A150" t="s">
        <v>339</v>
      </c>
      <c r="B150" t="s">
        <v>325</v>
      </c>
      <c r="C150" t="s">
        <v>340</v>
      </c>
      <c r="D150">
        <f t="shared" si="21"/>
        <v>74</v>
      </c>
      <c r="E150">
        <v>187</v>
      </c>
      <c r="F150" s="6">
        <f t="shared" ref="F150:F161" si="23">(DATE(2012,7,1)-O150)/365</f>
        <v>39.775342465753425</v>
      </c>
      <c r="G150" s="6">
        <f t="shared" si="22"/>
        <v>24.006756756756758</v>
      </c>
      <c r="I150">
        <v>6</v>
      </c>
      <c r="J150">
        <v>2</v>
      </c>
      <c r="O150" s="2">
        <v>26573</v>
      </c>
      <c r="P150" t="s">
        <v>325</v>
      </c>
      <c r="Q150">
        <v>39</v>
      </c>
      <c r="R150" t="s">
        <v>326</v>
      </c>
      <c r="S150">
        <v>2</v>
      </c>
      <c r="T150" t="s">
        <v>327</v>
      </c>
    </row>
    <row r="151" spans="1:20" x14ac:dyDescent="0.25">
      <c r="A151" t="s">
        <v>339</v>
      </c>
      <c r="B151" t="s">
        <v>328</v>
      </c>
      <c r="C151" t="s">
        <v>344</v>
      </c>
      <c r="D151">
        <f t="shared" si="21"/>
        <v>78.5</v>
      </c>
      <c r="E151">
        <v>181</v>
      </c>
      <c r="F151" s="6">
        <f t="shared" si="23"/>
        <v>33.298630136986304</v>
      </c>
      <c r="G151" s="6">
        <f t="shared" si="22"/>
        <v>20.648788997525255</v>
      </c>
      <c r="I151">
        <v>6</v>
      </c>
      <c r="J151">
        <v>6.5</v>
      </c>
      <c r="O151" s="2">
        <v>28937</v>
      </c>
      <c r="P151" t="s">
        <v>328</v>
      </c>
      <c r="Q151">
        <v>33</v>
      </c>
      <c r="R151" t="s">
        <v>326</v>
      </c>
      <c r="S151">
        <v>2</v>
      </c>
      <c r="T151" t="s">
        <v>327</v>
      </c>
    </row>
    <row r="152" spans="1:20" x14ac:dyDescent="0.25">
      <c r="A152" t="s">
        <v>339</v>
      </c>
      <c r="B152" t="s">
        <v>329</v>
      </c>
      <c r="C152" t="s">
        <v>341</v>
      </c>
      <c r="D152">
        <f t="shared" si="21"/>
        <v>68</v>
      </c>
      <c r="E152">
        <v>170</v>
      </c>
      <c r="F152" s="6">
        <f t="shared" si="23"/>
        <v>31.980821917808218</v>
      </c>
      <c r="G152" s="6">
        <f t="shared" si="22"/>
        <v>25.84558823529412</v>
      </c>
      <c r="I152">
        <v>5</v>
      </c>
      <c r="J152">
        <v>8</v>
      </c>
      <c r="O152" s="2">
        <v>29418</v>
      </c>
      <c r="P152" t="s">
        <v>329</v>
      </c>
      <c r="Q152">
        <v>32</v>
      </c>
      <c r="R152" t="s">
        <v>326</v>
      </c>
      <c r="S152">
        <v>2</v>
      </c>
      <c r="T152" t="s">
        <v>327</v>
      </c>
    </row>
    <row r="153" spans="1:20" x14ac:dyDescent="0.25">
      <c r="A153" t="s">
        <v>339</v>
      </c>
      <c r="B153" t="s">
        <v>330</v>
      </c>
      <c r="C153" t="s">
        <v>342</v>
      </c>
      <c r="D153">
        <f t="shared" si="21"/>
        <v>66.5</v>
      </c>
      <c r="E153">
        <v>161</v>
      </c>
      <c r="F153" s="6">
        <f t="shared" si="23"/>
        <v>25</v>
      </c>
      <c r="G153" s="6">
        <f t="shared" si="22"/>
        <v>25.593984962406015</v>
      </c>
      <c r="I153">
        <v>5</v>
      </c>
      <c r="J153">
        <v>6.5</v>
      </c>
      <c r="O153" s="2">
        <v>31966</v>
      </c>
      <c r="P153" t="s">
        <v>330</v>
      </c>
      <c r="Q153">
        <v>25</v>
      </c>
      <c r="R153" t="s">
        <v>326</v>
      </c>
      <c r="S153">
        <v>2</v>
      </c>
      <c r="T153" t="s">
        <v>327</v>
      </c>
    </row>
    <row r="154" spans="1:20" x14ac:dyDescent="0.25">
      <c r="A154" t="s">
        <v>339</v>
      </c>
      <c r="B154" t="s">
        <v>331</v>
      </c>
      <c r="C154" t="s">
        <v>342</v>
      </c>
      <c r="D154">
        <f t="shared" si="21"/>
        <v>65.5</v>
      </c>
      <c r="E154">
        <v>146</v>
      </c>
      <c r="F154" s="6">
        <f t="shared" si="23"/>
        <v>30.208219178082192</v>
      </c>
      <c r="G154" s="6">
        <f t="shared" si="22"/>
        <v>23.923547578812425</v>
      </c>
      <c r="I154">
        <v>5</v>
      </c>
      <c r="J154">
        <v>5.5</v>
      </c>
      <c r="O154" s="2">
        <v>30065</v>
      </c>
      <c r="P154" t="s">
        <v>331</v>
      </c>
      <c r="Q154">
        <v>30</v>
      </c>
      <c r="R154" t="s">
        <v>326</v>
      </c>
      <c r="S154">
        <v>2</v>
      </c>
      <c r="T154" t="s">
        <v>327</v>
      </c>
    </row>
    <row r="155" spans="1:20" x14ac:dyDescent="0.25">
      <c r="A155" t="s">
        <v>339</v>
      </c>
      <c r="B155" t="s">
        <v>332</v>
      </c>
      <c r="C155" t="s">
        <v>343</v>
      </c>
      <c r="D155">
        <f t="shared" si="21"/>
        <v>74</v>
      </c>
      <c r="E155">
        <v>150</v>
      </c>
      <c r="F155" s="6">
        <f t="shared" si="23"/>
        <v>25.726027397260275</v>
      </c>
      <c r="G155" s="6">
        <f t="shared" si="22"/>
        <v>19.256756756756758</v>
      </c>
      <c r="I155">
        <v>6</v>
      </c>
      <c r="J155">
        <v>2</v>
      </c>
      <c r="O155" s="2">
        <v>31701</v>
      </c>
      <c r="P155" t="s">
        <v>332</v>
      </c>
      <c r="Q155">
        <v>25</v>
      </c>
      <c r="R155" t="s">
        <v>326</v>
      </c>
      <c r="S155">
        <v>2</v>
      </c>
      <c r="T155" t="s">
        <v>327</v>
      </c>
    </row>
    <row r="156" spans="1:20" x14ac:dyDescent="0.25">
      <c r="A156" t="s">
        <v>339</v>
      </c>
      <c r="B156" t="s">
        <v>333</v>
      </c>
      <c r="C156" t="s">
        <v>343</v>
      </c>
      <c r="D156">
        <f t="shared" si="21"/>
        <v>72.5</v>
      </c>
      <c r="E156">
        <v>174</v>
      </c>
      <c r="F156" s="6">
        <f t="shared" si="23"/>
        <v>23.726027397260275</v>
      </c>
      <c r="G156" s="6">
        <f t="shared" si="22"/>
        <v>23.271724137931034</v>
      </c>
      <c r="I156">
        <v>6</v>
      </c>
      <c r="J156">
        <v>0.5</v>
      </c>
      <c r="O156" s="2">
        <v>32431</v>
      </c>
      <c r="P156" t="s">
        <v>333</v>
      </c>
      <c r="Q156">
        <v>23</v>
      </c>
      <c r="R156" t="s">
        <v>326</v>
      </c>
      <c r="S156">
        <v>2</v>
      </c>
      <c r="T156" t="s">
        <v>327</v>
      </c>
    </row>
    <row r="157" spans="1:20" x14ac:dyDescent="0.25">
      <c r="A157" t="s">
        <v>339</v>
      </c>
      <c r="B157" t="s">
        <v>334</v>
      </c>
      <c r="C157" t="s">
        <v>340</v>
      </c>
      <c r="D157">
        <f t="shared" si="21"/>
        <v>74</v>
      </c>
      <c r="E157">
        <v>176</v>
      </c>
      <c r="F157" s="6">
        <f t="shared" si="23"/>
        <v>25.736986301369864</v>
      </c>
      <c r="G157" s="6">
        <f t="shared" si="22"/>
        <v>22.594594594594593</v>
      </c>
      <c r="I157">
        <v>6</v>
      </c>
      <c r="J157">
        <v>2</v>
      </c>
      <c r="O157" s="2">
        <v>31697</v>
      </c>
      <c r="P157" t="s">
        <v>334</v>
      </c>
      <c r="Q157">
        <v>25</v>
      </c>
      <c r="R157" t="s">
        <v>326</v>
      </c>
      <c r="S157">
        <v>2</v>
      </c>
      <c r="T157" t="s">
        <v>327</v>
      </c>
    </row>
    <row r="158" spans="1:20" x14ac:dyDescent="0.25">
      <c r="A158" t="s">
        <v>339</v>
      </c>
      <c r="B158" t="s">
        <v>335</v>
      </c>
      <c r="C158" t="s">
        <v>343</v>
      </c>
      <c r="D158">
        <f t="shared" si="21"/>
        <v>73</v>
      </c>
      <c r="E158">
        <v>170</v>
      </c>
      <c r="F158" s="6">
        <f t="shared" si="23"/>
        <v>31.123287671232877</v>
      </c>
      <c r="G158" s="6">
        <f t="shared" si="22"/>
        <v>22.426346406455245</v>
      </c>
      <c r="I158">
        <v>6</v>
      </c>
      <c r="J158">
        <v>1</v>
      </c>
      <c r="O158" s="2">
        <v>29731</v>
      </c>
      <c r="P158" t="s">
        <v>335</v>
      </c>
      <c r="Q158">
        <v>31</v>
      </c>
      <c r="R158" t="s">
        <v>326</v>
      </c>
      <c r="S158">
        <v>2</v>
      </c>
      <c r="T158" t="s">
        <v>327</v>
      </c>
    </row>
    <row r="159" spans="1:20" x14ac:dyDescent="0.25">
      <c r="A159" t="s">
        <v>339</v>
      </c>
      <c r="B159" t="s">
        <v>336</v>
      </c>
      <c r="C159" t="s">
        <v>340</v>
      </c>
      <c r="D159">
        <f t="shared" si="21"/>
        <v>75</v>
      </c>
      <c r="E159">
        <v>174</v>
      </c>
      <c r="F159" s="6">
        <f t="shared" si="23"/>
        <v>24.756164383561643</v>
      </c>
      <c r="G159" s="6">
        <f t="shared" si="22"/>
        <v>21.746133333333333</v>
      </c>
      <c r="I159">
        <v>6</v>
      </c>
      <c r="J159">
        <v>3</v>
      </c>
      <c r="O159" s="2">
        <v>32055</v>
      </c>
      <c r="P159" t="s">
        <v>336</v>
      </c>
      <c r="Q159">
        <v>24</v>
      </c>
      <c r="R159" t="s">
        <v>326</v>
      </c>
      <c r="S159">
        <v>2</v>
      </c>
      <c r="T159" t="s">
        <v>327</v>
      </c>
    </row>
    <row r="160" spans="1:20" x14ac:dyDescent="0.25">
      <c r="A160" t="s">
        <v>339</v>
      </c>
      <c r="B160" t="s">
        <v>337</v>
      </c>
      <c r="C160" t="s">
        <v>341</v>
      </c>
      <c r="D160">
        <f t="shared" si="21"/>
        <v>68</v>
      </c>
      <c r="E160">
        <v>146</v>
      </c>
      <c r="F160" s="6">
        <f t="shared" si="23"/>
        <v>27.673972602739727</v>
      </c>
      <c r="G160" s="6">
        <f t="shared" si="22"/>
        <v>22.196799307958475</v>
      </c>
      <c r="I160">
        <v>5</v>
      </c>
      <c r="J160">
        <v>8</v>
      </c>
      <c r="O160" s="2">
        <v>30990</v>
      </c>
      <c r="P160" t="s">
        <v>337</v>
      </c>
      <c r="Q160">
        <v>27</v>
      </c>
      <c r="R160" t="s">
        <v>326</v>
      </c>
      <c r="S160">
        <v>2</v>
      </c>
      <c r="T160" t="s">
        <v>327</v>
      </c>
    </row>
    <row r="161" spans="1:20" x14ac:dyDescent="0.25">
      <c r="A161" t="s">
        <v>339</v>
      </c>
      <c r="B161" t="s">
        <v>338</v>
      </c>
      <c r="C161" t="s">
        <v>344</v>
      </c>
      <c r="D161">
        <f t="shared" si="21"/>
        <v>75.5</v>
      </c>
      <c r="E161">
        <v>161</v>
      </c>
      <c r="F161" s="6">
        <f t="shared" si="23"/>
        <v>24.832876712328765</v>
      </c>
      <c r="G161" s="6">
        <f t="shared" si="22"/>
        <v>19.855795798429892</v>
      </c>
      <c r="I161">
        <v>6</v>
      </c>
      <c r="J161">
        <v>3.5</v>
      </c>
      <c r="O161" s="2">
        <v>32027</v>
      </c>
      <c r="P161" t="s">
        <v>338</v>
      </c>
      <c r="Q161">
        <v>24</v>
      </c>
      <c r="R161" t="s">
        <v>326</v>
      </c>
      <c r="S161">
        <v>2</v>
      </c>
      <c r="T161" t="s">
        <v>327</v>
      </c>
    </row>
    <row r="162" spans="1:20" x14ac:dyDescent="0.25">
      <c r="A162" t="s">
        <v>347</v>
      </c>
      <c r="B162" t="s">
        <v>348</v>
      </c>
      <c r="D162">
        <f t="shared" si="21"/>
        <v>64</v>
      </c>
      <c r="E162">
        <v>110</v>
      </c>
      <c r="F162" s="6">
        <f t="shared" ref="F162:F172" ca="1" si="24">(TODAY()-O162)/365</f>
        <v>31.093150684931508</v>
      </c>
      <c r="G162" s="6">
        <f t="shared" si="22"/>
        <v>18.87939453125</v>
      </c>
      <c r="I162">
        <v>5</v>
      </c>
      <c r="J162">
        <v>4</v>
      </c>
      <c r="O162" s="2">
        <v>30554</v>
      </c>
    </row>
    <row r="163" spans="1:20" x14ac:dyDescent="0.25">
      <c r="A163" t="s">
        <v>347</v>
      </c>
      <c r="B163" t="s">
        <v>349</v>
      </c>
      <c r="D163">
        <f t="shared" si="21"/>
        <v>68</v>
      </c>
      <c r="E163">
        <v>146</v>
      </c>
      <c r="F163" s="6">
        <f t="shared" ca="1" si="24"/>
        <v>30.906849315068492</v>
      </c>
      <c r="G163" s="6">
        <f t="shared" si="22"/>
        <v>22.196799307958475</v>
      </c>
      <c r="I163">
        <v>5</v>
      </c>
      <c r="J163">
        <v>8</v>
      </c>
      <c r="O163" s="2">
        <v>30622</v>
      </c>
    </row>
    <row r="164" spans="1:20" x14ac:dyDescent="0.25">
      <c r="A164" t="s">
        <v>347</v>
      </c>
      <c r="B164" t="s">
        <v>350</v>
      </c>
      <c r="D164">
        <f t="shared" si="21"/>
        <v>0</v>
      </c>
      <c r="F164" s="6">
        <f t="shared" ca="1" si="24"/>
        <v>114.8027397260274</v>
      </c>
      <c r="G164" s="6" t="str">
        <f t="shared" si="22"/>
        <v/>
      </c>
    </row>
    <row r="165" spans="1:20" x14ac:dyDescent="0.25">
      <c r="A165" t="s">
        <v>347</v>
      </c>
      <c r="B165" t="s">
        <v>351</v>
      </c>
      <c r="D165">
        <f t="shared" si="21"/>
        <v>0</v>
      </c>
      <c r="F165" s="6">
        <f t="shared" ca="1" si="24"/>
        <v>25.991780821917807</v>
      </c>
      <c r="G165" s="6" t="str">
        <f t="shared" si="22"/>
        <v/>
      </c>
      <c r="O165" s="2">
        <v>32416</v>
      </c>
    </row>
    <row r="166" spans="1:20" x14ac:dyDescent="0.25">
      <c r="A166" t="s">
        <v>347</v>
      </c>
      <c r="B166" t="s">
        <v>352</v>
      </c>
      <c r="D166">
        <f t="shared" si="21"/>
        <v>0</v>
      </c>
      <c r="F166" s="6">
        <f t="shared" ca="1" si="24"/>
        <v>114.8027397260274</v>
      </c>
      <c r="G166" s="6" t="str">
        <f t="shared" si="22"/>
        <v/>
      </c>
    </row>
    <row r="167" spans="1:20" x14ac:dyDescent="0.25">
      <c r="A167" t="s">
        <v>347</v>
      </c>
      <c r="B167" t="s">
        <v>353</v>
      </c>
      <c r="D167">
        <f t="shared" si="21"/>
        <v>67</v>
      </c>
      <c r="F167" s="6">
        <f t="shared" ca="1" si="24"/>
        <v>30.528767123287672</v>
      </c>
      <c r="G167" s="6" t="str">
        <f t="shared" si="22"/>
        <v/>
      </c>
      <c r="I167">
        <v>5</v>
      </c>
      <c r="J167">
        <v>7</v>
      </c>
      <c r="O167" s="2">
        <v>30760</v>
      </c>
    </row>
    <row r="168" spans="1:20" x14ac:dyDescent="0.25">
      <c r="A168" t="s">
        <v>347</v>
      </c>
      <c r="B168" t="s">
        <v>354</v>
      </c>
      <c r="D168">
        <f t="shared" si="21"/>
        <v>0</v>
      </c>
      <c r="F168" s="6">
        <f t="shared" ca="1" si="24"/>
        <v>114.8027397260274</v>
      </c>
      <c r="G168" s="6" t="str">
        <f t="shared" si="22"/>
        <v/>
      </c>
    </row>
    <row r="169" spans="1:20" x14ac:dyDescent="0.25">
      <c r="A169" t="s">
        <v>347</v>
      </c>
      <c r="B169" t="s">
        <v>355</v>
      </c>
      <c r="D169">
        <f t="shared" si="21"/>
        <v>0</v>
      </c>
      <c r="F169" s="6">
        <f t="shared" ca="1" si="24"/>
        <v>114.8027397260274</v>
      </c>
      <c r="G169" s="6" t="str">
        <f t="shared" si="22"/>
        <v/>
      </c>
    </row>
    <row r="170" spans="1:20" x14ac:dyDescent="0.25">
      <c r="A170" t="s">
        <v>347</v>
      </c>
      <c r="B170" t="s">
        <v>356</v>
      </c>
      <c r="D170">
        <f t="shared" si="21"/>
        <v>0</v>
      </c>
      <c r="F170" s="6">
        <f t="shared" ca="1" si="24"/>
        <v>114.8027397260274</v>
      </c>
      <c r="G170" s="6" t="str">
        <f t="shared" si="22"/>
        <v/>
      </c>
    </row>
    <row r="171" spans="1:20" x14ac:dyDescent="0.25">
      <c r="A171" t="s">
        <v>347</v>
      </c>
      <c r="B171" t="s">
        <v>357</v>
      </c>
      <c r="D171">
        <f t="shared" si="21"/>
        <v>68</v>
      </c>
      <c r="F171" s="6">
        <f t="shared" ca="1" si="24"/>
        <v>114.8027397260274</v>
      </c>
      <c r="G171" s="6" t="str">
        <f t="shared" si="22"/>
        <v/>
      </c>
      <c r="I171">
        <v>5</v>
      </c>
      <c r="J171">
        <v>8</v>
      </c>
    </row>
    <row r="172" spans="1:20" x14ac:dyDescent="0.25">
      <c r="A172" t="s">
        <v>347</v>
      </c>
      <c r="B172" t="s">
        <v>358</v>
      </c>
      <c r="D172">
        <f t="shared" si="21"/>
        <v>0</v>
      </c>
      <c r="F172" s="6">
        <f t="shared" ca="1" si="24"/>
        <v>114.8027397260274</v>
      </c>
      <c r="G172" s="6" t="str">
        <f t="shared" si="22"/>
        <v/>
      </c>
    </row>
    <row r="173" spans="1:20" x14ac:dyDescent="0.25">
      <c r="A173" t="s">
        <v>359</v>
      </c>
      <c r="B173" t="s">
        <v>362</v>
      </c>
      <c r="C173" t="s">
        <v>361</v>
      </c>
      <c r="D173">
        <f t="shared" si="21"/>
        <v>75</v>
      </c>
      <c r="E173">
        <v>194</v>
      </c>
      <c r="F173" s="6">
        <f>(DATE(2008,7,1)-O173)/365</f>
        <v>108.57534246575342</v>
      </c>
      <c r="G173" s="6">
        <f t="shared" si="22"/>
        <v>24.245688888888889</v>
      </c>
      <c r="I173">
        <v>6</v>
      </c>
      <c r="J173">
        <v>3</v>
      </c>
      <c r="N173" t="s">
        <v>378</v>
      </c>
      <c r="O173" s="2"/>
      <c r="P173" t="s">
        <v>362</v>
      </c>
      <c r="Q173">
        <v>23</v>
      </c>
      <c r="R173" t="s">
        <v>363</v>
      </c>
      <c r="S173">
        <v>2</v>
      </c>
      <c r="T173" t="s">
        <v>327</v>
      </c>
    </row>
    <row r="174" spans="1:20" x14ac:dyDescent="0.25">
      <c r="A174" t="s">
        <v>359</v>
      </c>
      <c r="B174" t="s">
        <v>364</v>
      </c>
      <c r="C174" t="s">
        <v>379</v>
      </c>
      <c r="D174">
        <f t="shared" si="21"/>
        <v>66</v>
      </c>
      <c r="E174">
        <v>134</v>
      </c>
      <c r="F174" s="6">
        <f t="shared" ref="F174:F187" si="25">(DATE(2008,7,1)-O174)/365</f>
        <v>108.57534246575342</v>
      </c>
      <c r="G174" s="6">
        <f t="shared" si="22"/>
        <v>21.625803489439853</v>
      </c>
      <c r="I174">
        <v>5</v>
      </c>
      <c r="J174">
        <v>6</v>
      </c>
      <c r="P174" t="s">
        <v>364</v>
      </c>
      <c r="Q174">
        <v>33</v>
      </c>
      <c r="R174" t="s">
        <v>363</v>
      </c>
      <c r="S174">
        <v>2</v>
      </c>
      <c r="T174" t="s">
        <v>327</v>
      </c>
    </row>
    <row r="175" spans="1:20" x14ac:dyDescent="0.25">
      <c r="A175" t="s">
        <v>359</v>
      </c>
      <c r="B175" t="s">
        <v>365</v>
      </c>
      <c r="C175" t="s">
        <v>380</v>
      </c>
      <c r="D175">
        <f t="shared" si="21"/>
        <v>68</v>
      </c>
      <c r="E175">
        <v>225</v>
      </c>
      <c r="F175" s="6">
        <f t="shared" si="25"/>
        <v>108.57534246575342</v>
      </c>
      <c r="G175" s="6">
        <f t="shared" si="22"/>
        <v>34.207396193771629</v>
      </c>
      <c r="I175">
        <v>5</v>
      </c>
      <c r="J175">
        <v>8</v>
      </c>
      <c r="P175" t="s">
        <v>365</v>
      </c>
      <c r="Q175">
        <v>30</v>
      </c>
      <c r="R175" t="s">
        <v>363</v>
      </c>
      <c r="S175">
        <v>2</v>
      </c>
      <c r="T175" t="s">
        <v>327</v>
      </c>
    </row>
    <row r="176" spans="1:20" x14ac:dyDescent="0.25">
      <c r="A176" t="s">
        <v>359</v>
      </c>
      <c r="B176" t="s">
        <v>366</v>
      </c>
      <c r="C176" t="s">
        <v>380</v>
      </c>
      <c r="D176">
        <f t="shared" si="21"/>
        <v>66</v>
      </c>
      <c r="E176">
        <v>132</v>
      </c>
      <c r="F176" s="6">
        <f t="shared" si="25"/>
        <v>108.57534246575342</v>
      </c>
      <c r="G176" s="6">
        <f t="shared" si="22"/>
        <v>21.303030303030305</v>
      </c>
      <c r="I176">
        <v>5</v>
      </c>
      <c r="J176">
        <v>6</v>
      </c>
      <c r="P176" t="s">
        <v>366</v>
      </c>
      <c r="Q176">
        <v>24</v>
      </c>
      <c r="R176" t="s">
        <v>363</v>
      </c>
      <c r="S176">
        <v>2</v>
      </c>
      <c r="T176" t="s">
        <v>327</v>
      </c>
    </row>
    <row r="177" spans="1:20" x14ac:dyDescent="0.25">
      <c r="A177" t="s">
        <v>359</v>
      </c>
      <c r="B177" t="s">
        <v>367</v>
      </c>
      <c r="C177" t="s">
        <v>381</v>
      </c>
      <c r="D177">
        <f t="shared" si="21"/>
        <v>72.5</v>
      </c>
      <c r="E177">
        <v>170</v>
      </c>
      <c r="F177" s="6">
        <f t="shared" si="25"/>
        <v>108.57534246575342</v>
      </c>
      <c r="G177" s="6">
        <f t="shared" si="22"/>
        <v>22.736741973840669</v>
      </c>
      <c r="I177">
        <v>6</v>
      </c>
      <c r="J177">
        <v>0.5</v>
      </c>
      <c r="P177" t="s">
        <v>367</v>
      </c>
      <c r="Q177">
        <v>27</v>
      </c>
      <c r="R177" t="s">
        <v>363</v>
      </c>
      <c r="S177">
        <v>2</v>
      </c>
      <c r="T177" t="s">
        <v>327</v>
      </c>
    </row>
    <row r="178" spans="1:20" x14ac:dyDescent="0.25">
      <c r="A178" t="s">
        <v>359</v>
      </c>
      <c r="B178" t="s">
        <v>368</v>
      </c>
      <c r="C178" t="s">
        <v>382</v>
      </c>
      <c r="D178">
        <f t="shared" si="21"/>
        <v>66.5</v>
      </c>
      <c r="E178">
        <v>161</v>
      </c>
      <c r="F178" s="6">
        <f t="shared" si="25"/>
        <v>108.57534246575342</v>
      </c>
      <c r="G178" s="6">
        <f t="shared" si="22"/>
        <v>25.593984962406015</v>
      </c>
      <c r="I178">
        <v>5</v>
      </c>
      <c r="J178">
        <v>6.5</v>
      </c>
      <c r="P178" t="s">
        <v>368</v>
      </c>
      <c r="Q178">
        <v>27</v>
      </c>
      <c r="R178" t="s">
        <v>363</v>
      </c>
      <c r="S178">
        <v>2</v>
      </c>
      <c r="T178" t="s">
        <v>327</v>
      </c>
    </row>
    <row r="179" spans="1:20" x14ac:dyDescent="0.25">
      <c r="A179" t="s">
        <v>359</v>
      </c>
      <c r="B179" t="s">
        <v>369</v>
      </c>
      <c r="C179" t="s">
        <v>383</v>
      </c>
      <c r="D179">
        <f t="shared" si="21"/>
        <v>64</v>
      </c>
      <c r="E179">
        <v>130</v>
      </c>
      <c r="F179" s="6">
        <f t="shared" si="25"/>
        <v>108.57534246575342</v>
      </c>
      <c r="G179" s="6">
        <f t="shared" si="22"/>
        <v>22.31201171875</v>
      </c>
      <c r="I179">
        <v>5</v>
      </c>
      <c r="J179">
        <v>4</v>
      </c>
      <c r="P179" t="s">
        <v>369</v>
      </c>
      <c r="Q179">
        <v>24</v>
      </c>
      <c r="R179" t="s">
        <v>363</v>
      </c>
      <c r="S179">
        <v>2</v>
      </c>
      <c r="T179" t="s">
        <v>327</v>
      </c>
    </row>
    <row r="180" spans="1:20" x14ac:dyDescent="0.25">
      <c r="A180" t="s">
        <v>359</v>
      </c>
      <c r="B180" t="s">
        <v>370</v>
      </c>
      <c r="C180" t="s">
        <v>384</v>
      </c>
      <c r="D180">
        <f t="shared" si="21"/>
        <v>66</v>
      </c>
      <c r="E180">
        <v>141</v>
      </c>
      <c r="F180" s="6">
        <f t="shared" si="25"/>
        <v>108.57534246575342</v>
      </c>
      <c r="G180" s="6">
        <f t="shared" si="22"/>
        <v>22.755509641873278</v>
      </c>
      <c r="I180">
        <v>5</v>
      </c>
      <c r="J180">
        <v>6</v>
      </c>
      <c r="P180" t="s">
        <v>370</v>
      </c>
      <c r="Q180">
        <v>28</v>
      </c>
      <c r="R180" t="s">
        <v>363</v>
      </c>
      <c r="S180">
        <v>2</v>
      </c>
      <c r="T180" t="s">
        <v>327</v>
      </c>
    </row>
    <row r="181" spans="1:20" x14ac:dyDescent="0.25">
      <c r="A181" t="s">
        <v>359</v>
      </c>
      <c r="B181" t="s">
        <v>371</v>
      </c>
      <c r="C181" t="s">
        <v>379</v>
      </c>
      <c r="D181">
        <f t="shared" si="21"/>
        <v>64.5</v>
      </c>
      <c r="E181">
        <v>146</v>
      </c>
      <c r="F181" s="6">
        <f t="shared" si="25"/>
        <v>108.57534246575342</v>
      </c>
      <c r="G181" s="6">
        <f t="shared" si="22"/>
        <v>24.671113514812813</v>
      </c>
      <c r="I181">
        <v>5</v>
      </c>
      <c r="J181">
        <v>4.5</v>
      </c>
      <c r="P181" t="s">
        <v>371</v>
      </c>
      <c r="Q181">
        <v>28</v>
      </c>
      <c r="R181" t="s">
        <v>363</v>
      </c>
      <c r="S181">
        <v>2</v>
      </c>
      <c r="T181" t="s">
        <v>327</v>
      </c>
    </row>
    <row r="182" spans="1:20" x14ac:dyDescent="0.25">
      <c r="A182" t="s">
        <v>359</v>
      </c>
      <c r="B182" t="s">
        <v>372</v>
      </c>
      <c r="C182" t="s">
        <v>382</v>
      </c>
      <c r="D182">
        <f t="shared" si="21"/>
        <v>66.5</v>
      </c>
      <c r="E182">
        <v>161</v>
      </c>
      <c r="F182" s="6">
        <f t="shared" si="25"/>
        <v>108.57534246575342</v>
      </c>
      <c r="G182" s="6">
        <f t="shared" si="22"/>
        <v>25.593984962406015</v>
      </c>
      <c r="I182">
        <v>5</v>
      </c>
      <c r="J182">
        <v>6.5</v>
      </c>
      <c r="P182" t="s">
        <v>372</v>
      </c>
      <c r="Q182">
        <v>24</v>
      </c>
      <c r="R182" t="s">
        <v>363</v>
      </c>
      <c r="S182">
        <v>2</v>
      </c>
      <c r="T182" t="s">
        <v>327</v>
      </c>
    </row>
    <row r="183" spans="1:20" x14ac:dyDescent="0.25">
      <c r="A183" t="s">
        <v>359</v>
      </c>
      <c r="B183" t="s">
        <v>373</v>
      </c>
      <c r="C183" t="s">
        <v>379</v>
      </c>
      <c r="D183">
        <f t="shared" si="21"/>
        <v>66.5</v>
      </c>
      <c r="E183">
        <v>126</v>
      </c>
      <c r="F183" s="6">
        <f t="shared" si="25"/>
        <v>108.57534246575342</v>
      </c>
      <c r="G183" s="6">
        <f t="shared" si="22"/>
        <v>20.030075187969924</v>
      </c>
      <c r="I183">
        <v>5</v>
      </c>
      <c r="J183">
        <v>6.5</v>
      </c>
      <c r="P183" t="s">
        <v>373</v>
      </c>
      <c r="Q183">
        <v>23</v>
      </c>
      <c r="R183" t="s">
        <v>363</v>
      </c>
      <c r="S183">
        <v>2</v>
      </c>
      <c r="T183" t="s">
        <v>327</v>
      </c>
    </row>
    <row r="184" spans="1:20" x14ac:dyDescent="0.25">
      <c r="A184" t="s">
        <v>359</v>
      </c>
      <c r="B184" t="s">
        <v>374</v>
      </c>
      <c r="C184" t="s">
        <v>379</v>
      </c>
      <c r="D184">
        <f t="shared" si="21"/>
        <v>68</v>
      </c>
      <c r="E184">
        <v>146</v>
      </c>
      <c r="F184" s="6">
        <f t="shared" si="25"/>
        <v>108.57534246575342</v>
      </c>
      <c r="G184" s="6">
        <f t="shared" si="22"/>
        <v>22.196799307958475</v>
      </c>
      <c r="I184">
        <v>5</v>
      </c>
      <c r="J184">
        <v>8</v>
      </c>
      <c r="P184" t="s">
        <v>374</v>
      </c>
      <c r="Q184">
        <v>27</v>
      </c>
      <c r="R184" t="s">
        <v>363</v>
      </c>
      <c r="S184">
        <v>2</v>
      </c>
      <c r="T184" t="s">
        <v>327</v>
      </c>
    </row>
    <row r="185" spans="1:20" x14ac:dyDescent="0.25">
      <c r="A185" t="s">
        <v>359</v>
      </c>
      <c r="B185" t="s">
        <v>375</v>
      </c>
      <c r="C185" t="s">
        <v>116</v>
      </c>
      <c r="D185">
        <f t="shared" si="21"/>
        <v>72</v>
      </c>
      <c r="E185">
        <v>240</v>
      </c>
      <c r="F185" s="6">
        <f t="shared" si="25"/>
        <v>108.57534246575342</v>
      </c>
      <c r="G185" s="6">
        <f t="shared" si="22"/>
        <v>32.546296296296298</v>
      </c>
      <c r="I185">
        <v>6</v>
      </c>
      <c r="J185">
        <v>0</v>
      </c>
      <c r="P185" t="s">
        <v>375</v>
      </c>
      <c r="Q185">
        <v>30</v>
      </c>
      <c r="R185" t="s">
        <v>363</v>
      </c>
      <c r="S185">
        <v>2</v>
      </c>
      <c r="T185" t="s">
        <v>327</v>
      </c>
    </row>
    <row r="186" spans="1:20" x14ac:dyDescent="0.25">
      <c r="A186" t="s">
        <v>359</v>
      </c>
      <c r="B186" t="s">
        <v>376</v>
      </c>
      <c r="C186" t="s">
        <v>361</v>
      </c>
      <c r="D186">
        <f t="shared" si="21"/>
        <v>74</v>
      </c>
      <c r="E186">
        <v>174</v>
      </c>
      <c r="F186" s="6">
        <f t="shared" si="25"/>
        <v>108.57534246575342</v>
      </c>
      <c r="G186" s="6">
        <f t="shared" si="22"/>
        <v>22.337837837837839</v>
      </c>
      <c r="I186">
        <v>6</v>
      </c>
      <c r="J186">
        <v>2</v>
      </c>
      <c r="P186" t="s">
        <v>376</v>
      </c>
      <c r="Q186">
        <v>25</v>
      </c>
      <c r="R186" t="s">
        <v>363</v>
      </c>
      <c r="S186">
        <v>2</v>
      </c>
      <c r="T186" t="s">
        <v>327</v>
      </c>
    </row>
    <row r="187" spans="1:20" x14ac:dyDescent="0.25">
      <c r="A187" t="s">
        <v>359</v>
      </c>
      <c r="B187" t="s">
        <v>377</v>
      </c>
      <c r="C187" t="s">
        <v>360</v>
      </c>
      <c r="D187">
        <f t="shared" si="21"/>
        <v>68.5</v>
      </c>
      <c r="E187">
        <v>172</v>
      </c>
      <c r="F187" s="6">
        <f t="shared" si="25"/>
        <v>108.57534246575342</v>
      </c>
      <c r="G187" s="6">
        <f t="shared" si="22"/>
        <v>25.769300442218555</v>
      </c>
      <c r="I187">
        <v>5</v>
      </c>
      <c r="J187">
        <v>8.5</v>
      </c>
      <c r="P187" t="s">
        <v>377</v>
      </c>
      <c r="Q187">
        <v>26</v>
      </c>
      <c r="R187" t="s">
        <v>363</v>
      </c>
      <c r="S187">
        <v>2</v>
      </c>
      <c r="T187" t="s">
        <v>327</v>
      </c>
    </row>
  </sheetData>
  <autoFilter ref="A10:J187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Chuang, Steven</dc:creator>
  <cp:lastModifiedBy>schua_000</cp:lastModifiedBy>
  <dcterms:created xsi:type="dcterms:W3CDTF">2014-09-17T23:40:30Z</dcterms:created>
  <dcterms:modified xsi:type="dcterms:W3CDTF">2014-09-21T09:07:12Z</dcterms:modified>
</cp:coreProperties>
</file>