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ua_000\Documents\Steve Documents\"/>
    </mc:Choice>
  </mc:AlternateContent>
  <bookViews>
    <workbookView xWindow="0" yWindow="0" windowWidth="18105" windowHeight="111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M18" i="1"/>
  <c r="L18" i="1"/>
  <c r="N18" i="1"/>
  <c r="L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C19" i="1"/>
  <c r="D32" i="1"/>
  <c r="E32" i="1" s="1"/>
  <c r="F32" i="1" s="1"/>
  <c r="G32" i="1" s="1"/>
  <c r="H32" i="1" s="1"/>
  <c r="I32" i="1" s="1"/>
  <c r="J32" i="1" s="1"/>
  <c r="K32" i="1" s="1"/>
  <c r="C32" i="1"/>
  <c r="C20" i="1"/>
  <c r="L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AT12" i="1"/>
  <c r="AU12" i="1"/>
  <c r="AV12" i="1"/>
  <c r="AW12" i="1"/>
  <c r="AX12" i="1"/>
  <c r="AY12" i="1"/>
  <c r="AZ12" i="1"/>
  <c r="AT24" i="1"/>
  <c r="AU24" i="1"/>
  <c r="AV24" i="1"/>
  <c r="AW24" i="1"/>
  <c r="AX24" i="1"/>
  <c r="AY24" i="1"/>
  <c r="AZ24" i="1"/>
  <c r="AK12" i="1"/>
  <c r="AL12" i="1"/>
  <c r="AM12" i="1"/>
  <c r="AN12" i="1"/>
  <c r="AO12" i="1"/>
  <c r="AP12" i="1"/>
  <c r="AQ12" i="1"/>
  <c r="AR12" i="1"/>
  <c r="AS12" i="1"/>
  <c r="AK24" i="1"/>
  <c r="AL24" i="1"/>
  <c r="AM24" i="1"/>
  <c r="AN24" i="1"/>
  <c r="AO24" i="1"/>
  <c r="AP24" i="1"/>
  <c r="AQ24" i="1"/>
  <c r="AR24" i="1"/>
  <c r="AS24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L24" i="1"/>
  <c r="K24" i="1"/>
  <c r="J24" i="1"/>
  <c r="I24" i="1"/>
  <c r="H24" i="1"/>
  <c r="G24" i="1"/>
  <c r="F24" i="1"/>
  <c r="E24" i="1"/>
  <c r="D24" i="1"/>
  <c r="C24" i="1"/>
  <c r="K18" i="1"/>
  <c r="J18" i="1"/>
  <c r="I18" i="1"/>
  <c r="H18" i="1"/>
  <c r="G18" i="1"/>
  <c r="F18" i="1"/>
  <c r="E18" i="1"/>
  <c r="D18" i="1"/>
  <c r="C18" i="1"/>
  <c r="C14" i="1"/>
  <c r="D14" i="1" s="1"/>
  <c r="L12" i="1"/>
  <c r="K12" i="1"/>
  <c r="J12" i="1"/>
  <c r="I12" i="1"/>
  <c r="H12" i="1"/>
  <c r="G12" i="1"/>
  <c r="F12" i="1"/>
  <c r="E12" i="1"/>
  <c r="D12" i="1"/>
  <c r="C12" i="1"/>
  <c r="B33" i="1"/>
  <c r="B28" i="1"/>
  <c r="B37" i="1" s="1"/>
  <c r="B26" i="1"/>
  <c r="B12" i="1"/>
  <c r="B15" i="1" s="1"/>
  <c r="B20" i="1" s="1"/>
  <c r="B38" i="1" s="1"/>
  <c r="C15" i="1" l="1"/>
  <c r="B39" i="1"/>
  <c r="E14" i="1"/>
  <c r="F14" i="1" s="1"/>
  <c r="G14" i="1" s="1"/>
  <c r="H14" i="1" s="1"/>
  <c r="I14" i="1" s="1"/>
  <c r="D15" i="1"/>
  <c r="B34" i="1"/>
  <c r="B32" i="1"/>
  <c r="B31" i="1"/>
  <c r="C17" i="1" l="1"/>
  <c r="C25" i="1" s="1"/>
  <c r="E15" i="1"/>
  <c r="G15" i="1"/>
  <c r="H15" i="1"/>
  <c r="D17" i="1"/>
  <c r="J14" i="1"/>
  <c r="I15" i="1"/>
  <c r="F15" i="1"/>
  <c r="C31" i="1" l="1"/>
  <c r="C28" i="1"/>
  <c r="C26" i="1"/>
  <c r="I17" i="1"/>
  <c r="K14" i="1"/>
  <c r="J15" i="1"/>
  <c r="D25" i="1"/>
  <c r="D31" i="1"/>
  <c r="H17" i="1"/>
  <c r="G17" i="1"/>
  <c r="F17" i="1"/>
  <c r="F25" i="1" s="1"/>
  <c r="E17" i="1"/>
  <c r="E25" i="1" s="1"/>
  <c r="C37" i="1" l="1"/>
  <c r="E28" i="1"/>
  <c r="E26" i="1"/>
  <c r="F28" i="1"/>
  <c r="F26" i="1"/>
  <c r="F31" i="1"/>
  <c r="D28" i="1"/>
  <c r="D26" i="1"/>
  <c r="G31" i="1"/>
  <c r="G25" i="1"/>
  <c r="J17" i="1"/>
  <c r="J25" i="1" s="1"/>
  <c r="L14" i="1"/>
  <c r="K15" i="1"/>
  <c r="E31" i="1"/>
  <c r="H31" i="1"/>
  <c r="H25" i="1"/>
  <c r="I31" i="1"/>
  <c r="I25" i="1"/>
  <c r="E37" i="1" l="1"/>
  <c r="F37" i="1"/>
  <c r="H28" i="1"/>
  <c r="H26" i="1"/>
  <c r="D37" i="1"/>
  <c r="K17" i="1"/>
  <c r="K25" i="1" s="1"/>
  <c r="J31" i="1"/>
  <c r="M14" i="1"/>
  <c r="L15" i="1"/>
  <c r="J26" i="1"/>
  <c r="J28" i="1"/>
  <c r="I28" i="1"/>
  <c r="I26" i="1"/>
  <c r="G28" i="1"/>
  <c r="G26" i="1"/>
  <c r="K31" i="1" l="1"/>
  <c r="K26" i="1"/>
  <c r="K28" i="1"/>
  <c r="K37" i="1" s="1"/>
  <c r="J37" i="1"/>
  <c r="L17" i="1"/>
  <c r="L25" i="1" s="1"/>
  <c r="G37" i="1"/>
  <c r="N14" i="1"/>
  <c r="M15" i="1"/>
  <c r="I37" i="1"/>
  <c r="H37" i="1"/>
  <c r="L31" i="1" l="1"/>
  <c r="N15" i="1"/>
  <c r="O14" i="1"/>
  <c r="L26" i="1"/>
  <c r="L28" i="1"/>
  <c r="L37" i="1" s="1"/>
  <c r="M17" i="1"/>
  <c r="M25" i="1" s="1"/>
  <c r="M31" i="1" l="1"/>
  <c r="O15" i="1"/>
  <c r="P14" i="1"/>
  <c r="N17" i="1"/>
  <c r="N25" i="1" s="1"/>
  <c r="M28" i="1"/>
  <c r="M37" i="1" s="1"/>
  <c r="M26" i="1"/>
  <c r="N26" i="1" l="1"/>
  <c r="N28" i="1"/>
  <c r="P15" i="1"/>
  <c r="Q14" i="1"/>
  <c r="N31" i="1"/>
  <c r="O17" i="1"/>
  <c r="O25" i="1" s="1"/>
  <c r="O31" i="1"/>
  <c r="P17" i="1" l="1"/>
  <c r="P25" i="1" s="1"/>
  <c r="N37" i="1"/>
  <c r="R14" i="1"/>
  <c r="Q15" i="1"/>
  <c r="O26" i="1"/>
  <c r="O28" i="1"/>
  <c r="O37" i="1" s="1"/>
  <c r="R15" i="1" l="1"/>
  <c r="S14" i="1"/>
  <c r="P31" i="1"/>
  <c r="Q17" i="1"/>
  <c r="Q25" i="1" s="1"/>
  <c r="P26" i="1"/>
  <c r="P28" i="1"/>
  <c r="P37" i="1" s="1"/>
  <c r="R17" i="1" l="1"/>
  <c r="R25" i="1" s="1"/>
  <c r="Q31" i="1"/>
  <c r="Q26" i="1"/>
  <c r="Q28" i="1"/>
  <c r="Q37" i="1" s="1"/>
  <c r="T14" i="1"/>
  <c r="S15" i="1"/>
  <c r="S17" i="1" l="1"/>
  <c r="S25" i="1" s="1"/>
  <c r="S31" i="1"/>
  <c r="R28" i="1"/>
  <c r="R26" i="1"/>
  <c r="U14" i="1"/>
  <c r="T15" i="1"/>
  <c r="R31" i="1"/>
  <c r="R37" i="1" l="1"/>
  <c r="S28" i="1"/>
  <c r="S37" i="1" s="1"/>
  <c r="S26" i="1"/>
  <c r="T17" i="1"/>
  <c r="T25" i="1" s="1"/>
  <c r="U15" i="1"/>
  <c r="V14" i="1"/>
  <c r="T28" i="1" l="1"/>
  <c r="T37" i="1" s="1"/>
  <c r="T26" i="1"/>
  <c r="U17" i="1"/>
  <c r="U25" i="1" s="1"/>
  <c r="V15" i="1"/>
  <c r="W14" i="1"/>
  <c r="T31" i="1"/>
  <c r="W15" i="1" l="1"/>
  <c r="X14" i="1"/>
  <c r="U31" i="1"/>
  <c r="U26" i="1"/>
  <c r="U28" i="1"/>
  <c r="U37" i="1" s="1"/>
  <c r="V17" i="1"/>
  <c r="V25" i="1" s="1"/>
  <c r="V31" i="1" l="1"/>
  <c r="W17" i="1"/>
  <c r="W25" i="1" s="1"/>
  <c r="X15" i="1"/>
  <c r="Y14" i="1"/>
  <c r="V26" i="1"/>
  <c r="V28" i="1"/>
  <c r="Y15" i="1" l="1"/>
  <c r="Z14" i="1"/>
  <c r="W26" i="1"/>
  <c r="W28" i="1"/>
  <c r="W37" i="1"/>
  <c r="V37" i="1"/>
  <c r="W31" i="1"/>
  <c r="X17" i="1"/>
  <c r="X25" i="1" s="1"/>
  <c r="X31" i="1" l="1"/>
  <c r="Y17" i="1"/>
  <c r="Y25" i="1" s="1"/>
  <c r="X26" i="1"/>
  <c r="X28" i="1"/>
  <c r="X37" i="1" s="1"/>
  <c r="AA14" i="1"/>
  <c r="Z15" i="1"/>
  <c r="Y28" i="1" l="1"/>
  <c r="Y37" i="1" s="1"/>
  <c r="Y26" i="1"/>
  <c r="Y31" i="1"/>
  <c r="Z17" i="1"/>
  <c r="Z25" i="1" s="1"/>
  <c r="AB14" i="1"/>
  <c r="AA15" i="1"/>
  <c r="Z31" i="1" l="1"/>
  <c r="AA17" i="1"/>
  <c r="AA25" i="1" s="1"/>
  <c r="AB15" i="1"/>
  <c r="AC14" i="1"/>
  <c r="Z26" i="1"/>
  <c r="Z28" i="1"/>
  <c r="Z37" i="1" s="1"/>
  <c r="AA31" i="1" l="1"/>
  <c r="AB17" i="1"/>
  <c r="AB25" i="1" s="1"/>
  <c r="AA26" i="1"/>
  <c r="AA28" i="1"/>
  <c r="AA37" i="1" s="1"/>
  <c r="AC15" i="1"/>
  <c r="AD14" i="1"/>
  <c r="AB31" i="1" l="1"/>
  <c r="AB26" i="1"/>
  <c r="AB28" i="1"/>
  <c r="AB37" i="1" s="1"/>
  <c r="AD15" i="1"/>
  <c r="AE14" i="1"/>
  <c r="AC17" i="1"/>
  <c r="AC25" i="1" s="1"/>
  <c r="AD17" i="1" l="1"/>
  <c r="AD25" i="1" s="1"/>
  <c r="AC26" i="1"/>
  <c r="AC28" i="1"/>
  <c r="AC37" i="1" s="1"/>
  <c r="AE15" i="1"/>
  <c r="AF14" i="1"/>
  <c r="AC31" i="1"/>
  <c r="AD31" i="1" l="1"/>
  <c r="AE17" i="1"/>
  <c r="AE25" i="1" s="1"/>
  <c r="AG14" i="1"/>
  <c r="AF15" i="1"/>
  <c r="AD26" i="1"/>
  <c r="AD28" i="1"/>
  <c r="AF17" i="1" l="1"/>
  <c r="AF25" i="1" s="1"/>
  <c r="AG15" i="1"/>
  <c r="AH14" i="1"/>
  <c r="AE31" i="1"/>
  <c r="AE26" i="1"/>
  <c r="AE28" i="1"/>
  <c r="AD37" i="1"/>
  <c r="AF28" i="1" l="1"/>
  <c r="AF37" i="1" s="1"/>
  <c r="AF26" i="1"/>
  <c r="AE37" i="1"/>
  <c r="AH15" i="1"/>
  <c r="AI14" i="1"/>
  <c r="AG17" i="1"/>
  <c r="AG25" i="1" s="1"/>
  <c r="AF31" i="1"/>
  <c r="AG31" i="1" l="1"/>
  <c r="AG26" i="1"/>
  <c r="AG28" i="1"/>
  <c r="AG37" i="1" s="1"/>
  <c r="AJ14" i="1"/>
  <c r="AI15" i="1"/>
  <c r="AH17" i="1"/>
  <c r="AH25" i="1" s="1"/>
  <c r="AH31" i="1" l="1"/>
  <c r="AI17" i="1"/>
  <c r="AI25" i="1" s="1"/>
  <c r="AJ15" i="1"/>
  <c r="AK14" i="1"/>
  <c r="AH26" i="1"/>
  <c r="AH28" i="1"/>
  <c r="AH37" i="1" s="1"/>
  <c r="AI26" i="1" l="1"/>
  <c r="AI28" i="1"/>
  <c r="AI37" i="1" s="1"/>
  <c r="AL14" i="1"/>
  <c r="AK15" i="1"/>
  <c r="AJ17" i="1"/>
  <c r="AJ25" i="1" s="1"/>
  <c r="AI31" i="1"/>
  <c r="AJ31" i="1" l="1"/>
  <c r="AJ28" i="1"/>
  <c r="AJ37" i="1" s="1"/>
  <c r="AJ26" i="1"/>
  <c r="AM14" i="1"/>
  <c r="AL15" i="1"/>
  <c r="AK17" i="1"/>
  <c r="AK25" i="1" s="1"/>
  <c r="AL31" i="1" l="1"/>
  <c r="AL17" i="1"/>
  <c r="AL25" i="1" s="1"/>
  <c r="AK26" i="1"/>
  <c r="AK28" i="1"/>
  <c r="AK37" i="1" s="1"/>
  <c r="AN14" i="1"/>
  <c r="AM15" i="1"/>
  <c r="AK31" i="1"/>
  <c r="AO14" i="1" l="1"/>
  <c r="AN15" i="1"/>
  <c r="AM17" i="1"/>
  <c r="AM25" i="1" s="1"/>
  <c r="AM31" i="1"/>
  <c r="AL28" i="1"/>
  <c r="AL37" i="1" s="1"/>
  <c r="AL26" i="1"/>
  <c r="AO15" i="1" l="1"/>
  <c r="AP14" i="1"/>
  <c r="AM26" i="1"/>
  <c r="AM28" i="1"/>
  <c r="AM37" i="1" s="1"/>
  <c r="AN17" i="1"/>
  <c r="AN25" i="1" s="1"/>
  <c r="AO17" i="1" l="1"/>
  <c r="AO25" i="1" s="1"/>
  <c r="AN28" i="1"/>
  <c r="AN37" i="1" s="1"/>
  <c r="AN26" i="1"/>
  <c r="AN31" i="1"/>
  <c r="AP15" i="1"/>
  <c r="AQ14" i="1"/>
  <c r="AO31" i="1" l="1"/>
  <c r="AQ15" i="1"/>
  <c r="AR14" i="1"/>
  <c r="AP17" i="1"/>
  <c r="AP25" i="1" s="1"/>
  <c r="AO28" i="1"/>
  <c r="AO37" i="1" s="1"/>
  <c r="AO26" i="1"/>
  <c r="AP31" i="1" l="1"/>
  <c r="AS14" i="1"/>
  <c r="AR15" i="1"/>
  <c r="AP26" i="1"/>
  <c r="AP28" i="1"/>
  <c r="AP37" i="1" s="1"/>
  <c r="AQ17" i="1"/>
  <c r="AQ25" i="1" s="1"/>
  <c r="AQ19" i="1"/>
  <c r="AQ31" i="1" l="1"/>
  <c r="AR17" i="1"/>
  <c r="AR25" i="1" s="1"/>
  <c r="AR31" i="1"/>
  <c r="AR19" i="1"/>
  <c r="AQ26" i="1"/>
  <c r="AQ28" i="1"/>
  <c r="AQ37" i="1" s="1"/>
  <c r="AQ38" i="1"/>
  <c r="AS15" i="1"/>
  <c r="AT14" i="1"/>
  <c r="AQ39" i="1" l="1"/>
  <c r="AQ34" i="1"/>
  <c r="AU14" i="1"/>
  <c r="AT15" i="1"/>
  <c r="AS17" i="1"/>
  <c r="AS25" i="1" s="1"/>
  <c r="AS31" i="1"/>
  <c r="AR28" i="1"/>
  <c r="AR37" i="1" s="1"/>
  <c r="AR39" i="1" s="1"/>
  <c r="AR26" i="1"/>
  <c r="AR38" i="1"/>
  <c r="AR34" i="1" l="1"/>
  <c r="AV14" i="1"/>
  <c r="AU15" i="1"/>
  <c r="AS38" i="1"/>
  <c r="AS19" i="1"/>
  <c r="AS26" i="1"/>
  <c r="AS28" i="1"/>
  <c r="AS37" i="1" s="1"/>
  <c r="AS39" i="1" s="1"/>
  <c r="AT17" i="1"/>
  <c r="AT25" i="1" s="1"/>
  <c r="AT31" i="1" l="1"/>
  <c r="AT19" i="1"/>
  <c r="AV15" i="1"/>
  <c r="AW14" i="1"/>
  <c r="AS34" i="1"/>
  <c r="AT28" i="1"/>
  <c r="AT37" i="1" s="1"/>
  <c r="AT26" i="1"/>
  <c r="AT38" i="1"/>
  <c r="AU17" i="1"/>
  <c r="AU25" i="1" s="1"/>
  <c r="AU31" i="1"/>
  <c r="AT34" i="1" l="1"/>
  <c r="AT39" i="1"/>
  <c r="AU38" i="1"/>
  <c r="AU26" i="1"/>
  <c r="AU28" i="1"/>
  <c r="AU37" i="1" s="1"/>
  <c r="AV17" i="1"/>
  <c r="AV25" i="1" s="1"/>
  <c r="AU19" i="1"/>
  <c r="AX14" i="1"/>
  <c r="AW15" i="1"/>
  <c r="AV31" i="1" l="1"/>
  <c r="AV38" i="1"/>
  <c r="AV19" i="1"/>
  <c r="AV28" i="1"/>
  <c r="AV37" i="1" s="1"/>
  <c r="AV26" i="1"/>
  <c r="AW17" i="1"/>
  <c r="AW25" i="1" s="1"/>
  <c r="AU39" i="1"/>
  <c r="AX15" i="1"/>
  <c r="AY14" i="1"/>
  <c r="AU34" i="1"/>
  <c r="AW38" i="1" l="1"/>
  <c r="AV39" i="1"/>
  <c r="AW26" i="1"/>
  <c r="AW28" i="1"/>
  <c r="AW37" i="1" s="1"/>
  <c r="AW19" i="1"/>
  <c r="AY15" i="1"/>
  <c r="AZ14" i="1"/>
  <c r="AZ15" i="1" s="1"/>
  <c r="AX17" i="1"/>
  <c r="AX25" i="1" s="1"/>
  <c r="AX31" i="1"/>
  <c r="AW31" i="1"/>
  <c r="AV34" i="1"/>
  <c r="AW39" i="1" l="1"/>
  <c r="AZ17" i="1"/>
  <c r="AZ25" i="1" s="1"/>
  <c r="AZ31" i="1"/>
  <c r="AZ19" i="1"/>
  <c r="AY17" i="1"/>
  <c r="AY25" i="1" s="1"/>
  <c r="AX28" i="1"/>
  <c r="AX37" i="1" s="1"/>
  <c r="AX26" i="1"/>
  <c r="AX19" i="1"/>
  <c r="AX38" i="1"/>
  <c r="AW34" i="1"/>
  <c r="AY19" i="1" l="1"/>
  <c r="AX34" i="1"/>
  <c r="AY31" i="1"/>
  <c r="AY28" i="1"/>
  <c r="AY37" i="1" s="1"/>
  <c r="AY26" i="1"/>
  <c r="AY34" i="1"/>
  <c r="AY38" i="1"/>
  <c r="AZ26" i="1"/>
  <c r="AZ28" i="1"/>
  <c r="AX39" i="1"/>
  <c r="AZ38" i="1"/>
  <c r="AZ37" i="1" l="1"/>
  <c r="AZ39" i="1" s="1"/>
  <c r="AZ34" i="1"/>
  <c r="AY39" i="1"/>
  <c r="C34" i="1"/>
  <c r="M34" i="1"/>
  <c r="O34" i="1"/>
  <c r="N34" i="1"/>
  <c r="Q34" i="1"/>
  <c r="S34" i="1"/>
  <c r="U34" i="1"/>
  <c r="X34" i="1"/>
  <c r="Z34" i="1"/>
  <c r="AB34" i="1"/>
  <c r="AC34" i="1"/>
  <c r="AG34" i="1"/>
  <c r="AE34" i="1"/>
  <c r="AI34" i="1"/>
  <c r="AJ34" i="1"/>
  <c r="AK34" i="1"/>
  <c r="AM34" i="1"/>
  <c r="AN34" i="1"/>
  <c r="AP34" i="1"/>
  <c r="O38" i="1"/>
  <c r="O39" i="1" s="1"/>
  <c r="N38" i="1"/>
  <c r="N39" i="1" s="1"/>
  <c r="Q38" i="1"/>
  <c r="Q39" i="1"/>
  <c r="S38" i="1"/>
  <c r="S39" i="1"/>
  <c r="U38" i="1"/>
  <c r="U39" i="1"/>
  <c r="AC38" i="1"/>
  <c r="AC39" i="1" s="1"/>
  <c r="AE38" i="1"/>
  <c r="AE39" i="1"/>
  <c r="AJ38" i="1"/>
  <c r="AJ39" i="1"/>
  <c r="AK38" i="1"/>
  <c r="AK39" i="1"/>
  <c r="AN38" i="1"/>
  <c r="AN39" i="1" s="1"/>
  <c r="AP38" i="1"/>
  <c r="AP39" i="1"/>
  <c r="AD39" i="1"/>
  <c r="AK19" i="1"/>
  <c r="L34" i="1"/>
  <c r="P34" i="1"/>
  <c r="R34" i="1"/>
  <c r="T34" i="1"/>
  <c r="W34" i="1"/>
  <c r="W38" i="1"/>
  <c r="W39" i="1" s="1"/>
  <c r="V34" i="1"/>
  <c r="AA34" i="1"/>
  <c r="AF34" i="1"/>
  <c r="AH34" i="1"/>
  <c r="AL34" i="1"/>
  <c r="AO34" i="1"/>
  <c r="R38" i="1"/>
  <c r="R39" i="1" s="1"/>
  <c r="L38" i="1"/>
  <c r="L39" i="1" s="1"/>
  <c r="M19" i="1"/>
  <c r="M38" i="1"/>
  <c r="M39" i="1" s="1"/>
  <c r="X19" i="1"/>
  <c r="X38" i="1"/>
  <c r="X39" i="1" s="1"/>
  <c r="AB19" i="1"/>
  <c r="AB38" i="1"/>
  <c r="AB39" i="1"/>
  <c r="AI19" i="1"/>
  <c r="AI38" i="1"/>
  <c r="AI39" i="1" s="1"/>
  <c r="AM19" i="1"/>
  <c r="AM38" i="1"/>
  <c r="AM39" i="1"/>
  <c r="O19" i="1"/>
  <c r="Y34" i="1"/>
  <c r="Y38" i="1"/>
  <c r="Y39" i="1" s="1"/>
  <c r="AE19" i="1"/>
  <c r="AN19" i="1"/>
  <c r="AD34" i="1"/>
  <c r="AD38" i="1"/>
  <c r="Q19" i="1"/>
  <c r="AJ19" i="1"/>
  <c r="P19" i="1"/>
  <c r="P38" i="1"/>
  <c r="P39" i="1"/>
  <c r="R19" i="1"/>
  <c r="T19" i="1"/>
  <c r="T38" i="1"/>
  <c r="T39" i="1"/>
  <c r="W19" i="1"/>
  <c r="V19" i="1"/>
  <c r="V38" i="1"/>
  <c r="V39" i="1"/>
  <c r="Y19" i="1"/>
  <c r="AA19" i="1"/>
  <c r="AA38" i="1"/>
  <c r="AA39" i="1"/>
  <c r="AD19" i="1"/>
  <c r="AF19" i="1"/>
  <c r="AF38" i="1"/>
  <c r="AF39" i="1"/>
  <c r="AG19" i="1"/>
  <c r="AG38" i="1"/>
  <c r="AG39" i="1" s="1"/>
  <c r="AH19" i="1"/>
  <c r="AH38" i="1"/>
  <c r="AH39" i="1" s="1"/>
  <c r="AL19" i="1"/>
  <c r="AL38" i="1"/>
  <c r="AL39" i="1" s="1"/>
  <c r="AO19" i="1"/>
  <c r="AO38" i="1"/>
  <c r="AO39" i="1" s="1"/>
  <c r="S19" i="1"/>
  <c r="Z19" i="1"/>
  <c r="Z38" i="1"/>
  <c r="Z39" i="1"/>
  <c r="C38" i="1"/>
  <c r="C39" i="1" s="1"/>
  <c r="N19" i="1"/>
  <c r="U19" i="1"/>
  <c r="AC19" i="1"/>
  <c r="AP19" i="1"/>
  <c r="J34" i="1"/>
  <c r="K39" i="1"/>
  <c r="E34" i="1"/>
  <c r="I34" i="1"/>
  <c r="K38" i="1"/>
  <c r="K34" i="1"/>
  <c r="J38" i="1"/>
  <c r="J39" i="1"/>
  <c r="F34" i="1"/>
  <c r="I19" i="1"/>
  <c r="I38" i="1"/>
  <c r="I39" i="1" s="1"/>
  <c r="G34" i="1"/>
  <c r="J19" i="1"/>
  <c r="H34" i="1"/>
  <c r="D34" i="1"/>
  <c r="D38" i="1"/>
  <c r="D39" i="1"/>
  <c r="K19" i="1"/>
  <c r="E19" i="1"/>
  <c r="E38" i="1"/>
  <c r="E39" i="1"/>
  <c r="F38" i="1"/>
  <c r="F39" i="1"/>
  <c r="G19" i="1"/>
  <c r="G38" i="1"/>
  <c r="G39" i="1"/>
  <c r="F19" i="1"/>
  <c r="D19" i="1"/>
  <c r="H19" i="1"/>
  <c r="H38" i="1"/>
  <c r="H39" i="1"/>
  <c r="B40" i="1" l="1"/>
</calcChain>
</file>

<file path=xl/sharedStrings.xml><?xml version="1.0" encoding="utf-8"?>
<sst xmlns="http://schemas.openxmlformats.org/spreadsheetml/2006/main" count="82" uniqueCount="80">
  <si>
    <t>Evaluating a business example spreadsheet</t>
  </si>
  <si>
    <t>Income Statement</t>
  </si>
  <si>
    <t>Lemonade Stands</t>
  </si>
  <si>
    <t>Cups sold per stand</t>
  </si>
  <si>
    <t>Price per cup</t>
  </si>
  <si>
    <t>Revenue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</si>
  <si>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</si>
  <si>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</si>
  <si>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</si>
  <si>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</si>
  <si>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</si>
  <si>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</si>
  <si>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</si>
  <si>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</si>
  <si>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</si>
  <si>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</si>
  <si>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</si>
  <si>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Less: COGS</t>
  </si>
  <si>
    <t>Less: Depreciation</t>
  </si>
  <si>
    <t>Less: Labor</t>
  </si>
  <si>
    <t>EBIT</t>
  </si>
  <si>
    <t>Cups sold</t>
  </si>
  <si>
    <t>Balance Sheet</t>
  </si>
  <si>
    <t>Cash</t>
  </si>
  <si>
    <t>Fixed assets</t>
  </si>
  <si>
    <t>Inventory</t>
  </si>
  <si>
    <t>Total Assets</t>
  </si>
  <si>
    <t>Total operating assets</t>
  </si>
  <si>
    <t>Ratios</t>
  </si>
  <si>
    <t>Gross Margin</t>
  </si>
  <si>
    <t>EBIT Margin</t>
  </si>
  <si>
    <t>Inventory turnover</t>
  </si>
  <si>
    <t>Return on invested capital</t>
  </si>
  <si>
    <t>Assumptions</t>
  </si>
  <si>
    <t>Inflation</t>
  </si>
  <si>
    <t>Eventual EBIT Margin</t>
  </si>
  <si>
    <t>IRR calculation</t>
  </si>
  <si>
    <t>Capital put into business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</si>
  <si>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</si>
  <si>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</si>
  <si>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</si>
  <si>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</si>
  <si>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</si>
  <si>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</si>
  <si>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</si>
  <si>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</si>
  <si>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</si>
  <si>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</si>
  <si>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</si>
  <si>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</si>
  <si>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</si>
  <si>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</si>
  <si>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</si>
  <si>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</si>
  <si>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</si>
  <si>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</si>
  <si>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</si>
  <si>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</si>
  <si>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</si>
  <si>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</si>
  <si>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</si>
  <si>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</si>
  <si>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</si>
  <si>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</si>
  <si>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</si>
  <si>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</si>
  <si>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</si>
  <si>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</si>
  <si>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</si>
  <si>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</si>
  <si>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</si>
  <si>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</si>
  <si>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</si>
  <si>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</si>
  <si>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</si>
  <si>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</si>
  <si>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</si>
  <si>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</si>
  <si>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Net Cash Flow</t>
  </si>
  <si>
    <t>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</si>
</sst>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%"/>
    <numFmt numFmtId="167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166" fontId="0" fillId="0" borderId="0" xfId="0" applyNumberFormat="1"/>
    <xf numFmtId="9" fontId="0" fillId="0" borderId="0" xfId="0" applyNumberFormat="1"/>
    <xf numFmtId="167" fontId="0" fillId="0" borderId="1" xfId="0" applyNumberFormat="1" applyBorder="1"/>
    <xf numFmtId="2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0" fontId="1" fillId="2" borderId="0" xfId="0" applyFont="1" applyFill="1"/>
    <xf numFmtId="9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tabSelected="1" workbookViewId="0">
      <selection activeCell="AP18" sqref="AP18"/>
    </sheetView>
  </sheetViews>
  <sheetFormatPr defaultRowHeight="15" x14ac:dyDescent="0.25"/>
  <cols>
    <col min="1" max="1" width="21.25" customWidth="1"/>
    <col min="2" max="6" width="9.125" bestFit="1" customWidth="1"/>
    <col min="7" max="10" width="9.125" hidden="1" customWidth="1"/>
    <col min="11" max="11" width="9.125" customWidth="1"/>
    <col min="12" max="12" width="9.875" bestFit="1" customWidth="1"/>
    <col min="13" max="21" width="9" hidden="1" customWidth="1"/>
    <col min="23" max="31" width="0" hidden="1" customWidth="1"/>
    <col min="33" max="41" width="0" hidden="1" customWidth="1"/>
    <col min="43" max="51" width="0" hidden="1" customWidth="1"/>
  </cols>
  <sheetData>
    <row r="1" spans="1:52" x14ac:dyDescent="0.25">
      <c r="A1" t="s">
        <v>0</v>
      </c>
    </row>
    <row r="2" spans="1:52" x14ac:dyDescent="0.25">
      <c r="A2" s="2" t="s">
        <v>33</v>
      </c>
    </row>
    <row r="3" spans="1:52" x14ac:dyDescent="0.25">
      <c r="A3" t="s">
        <v>34</v>
      </c>
      <c r="B3" s="4">
        <v>0.02</v>
      </c>
    </row>
    <row r="4" spans="1:52" x14ac:dyDescent="0.25">
      <c r="A4" t="s">
        <v>29</v>
      </c>
      <c r="B4" s="4">
        <v>0.75</v>
      </c>
    </row>
    <row r="5" spans="1:52" x14ac:dyDescent="0.25">
      <c r="A5" t="s">
        <v>35</v>
      </c>
      <c r="B5" s="4">
        <v>0.1</v>
      </c>
    </row>
    <row r="7" spans="1:52" x14ac:dyDescent="0.25"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  <c r="J7" t="s">
        <v>14</v>
      </c>
      <c r="K7" t="s">
        <v>15</v>
      </c>
      <c r="L7" t="s">
        <v>16</v>
      </c>
      <c r="M7" t="s">
        <v>38</v>
      </c>
      <c r="N7" t="s">
        <v>39</v>
      </c>
      <c r="O7" t="s">
        <v>40</v>
      </c>
      <c r="P7" t="s">
        <v>41</v>
      </c>
      <c r="Q7" t="s">
        <v>42</v>
      </c>
      <c r="R7" t="s">
        <v>43</v>
      </c>
      <c r="S7" t="s">
        <v>44</v>
      </c>
      <c r="T7" t="s">
        <v>45</v>
      </c>
      <c r="U7" t="s">
        <v>46</v>
      </c>
      <c r="V7" t="s">
        <v>47</v>
      </c>
      <c r="W7" t="s">
        <v>48</v>
      </c>
      <c r="X7" t="s">
        <v>49</v>
      </c>
      <c r="Y7" t="s">
        <v>50</v>
      </c>
      <c r="Z7" t="s">
        <v>51</v>
      </c>
      <c r="AA7" t="s">
        <v>52</v>
      </c>
      <c r="AB7" t="s">
        <v>53</v>
      </c>
      <c r="AC7" t="s">
        <v>54</v>
      </c>
      <c r="AD7" t="s">
        <v>55</v>
      </c>
      <c r="AE7" t="s">
        <v>56</v>
      </c>
      <c r="AF7" t="s">
        <v>57</v>
      </c>
      <c r="AG7" t="s">
        <v>58</v>
      </c>
      <c r="AH7" t="s">
        <v>59</v>
      </c>
      <c r="AI7" t="s">
        <v>60</v>
      </c>
      <c r="AJ7" t="s">
        <v>61</v>
      </c>
      <c r="AK7" t="s">
        <v>62</v>
      </c>
      <c r="AL7" t="s">
        <v>63</v>
      </c>
      <c r="AM7" t="s">
        <v>64</v>
      </c>
      <c r="AN7" t="s">
        <v>65</v>
      </c>
      <c r="AO7" t="s">
        <v>66</v>
      </c>
      <c r="AP7" t="s">
        <v>67</v>
      </c>
      <c r="AQ7" t="s">
        <v>68</v>
      </c>
      <c r="AR7" t="s">
        <v>69</v>
      </c>
      <c r="AS7" t="s">
        <v>70</v>
      </c>
      <c r="AT7" t="s">
        <v>71</v>
      </c>
      <c r="AU7" t="s">
        <v>72</v>
      </c>
      <c r="AV7" t="s">
        <v>73</v>
      </c>
      <c r="AW7" t="s">
        <v>74</v>
      </c>
      <c r="AX7" t="s">
        <v>75</v>
      </c>
      <c r="AY7" t="s">
        <v>76</v>
      </c>
      <c r="AZ7" t="s">
        <v>77</v>
      </c>
    </row>
    <row r="8" spans="1:52" x14ac:dyDescent="0.25">
      <c r="A8" s="2" t="s">
        <v>1</v>
      </c>
    </row>
    <row r="10" spans="1:52" x14ac:dyDescent="0.25">
      <c r="A10" t="s">
        <v>2</v>
      </c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H10">
        <v>7</v>
      </c>
      <c r="I10">
        <v>8</v>
      </c>
      <c r="J10">
        <v>9</v>
      </c>
      <c r="K10">
        <v>10</v>
      </c>
      <c r="L10">
        <v>11</v>
      </c>
      <c r="M10">
        <v>11</v>
      </c>
      <c r="N10">
        <v>11</v>
      </c>
      <c r="O10">
        <v>11</v>
      </c>
      <c r="P10">
        <v>11</v>
      </c>
      <c r="Q10">
        <v>11</v>
      </c>
      <c r="R10">
        <v>11</v>
      </c>
      <c r="S10">
        <v>11</v>
      </c>
      <c r="T10">
        <v>11</v>
      </c>
      <c r="U10">
        <v>11</v>
      </c>
      <c r="V10">
        <v>11</v>
      </c>
      <c r="W10">
        <v>11</v>
      </c>
      <c r="X10">
        <v>11</v>
      </c>
      <c r="Y10">
        <v>11</v>
      </c>
      <c r="Z10">
        <v>11</v>
      </c>
      <c r="AA10">
        <v>11</v>
      </c>
      <c r="AB10">
        <v>11</v>
      </c>
      <c r="AC10">
        <v>11</v>
      </c>
      <c r="AD10">
        <v>11</v>
      </c>
      <c r="AE10">
        <v>11</v>
      </c>
      <c r="AF10">
        <v>11</v>
      </c>
      <c r="AG10">
        <v>11</v>
      </c>
      <c r="AH10">
        <v>11</v>
      </c>
      <c r="AI10">
        <v>11</v>
      </c>
      <c r="AJ10">
        <v>11</v>
      </c>
      <c r="AK10">
        <v>11</v>
      </c>
      <c r="AL10">
        <v>11</v>
      </c>
      <c r="AM10">
        <v>11</v>
      </c>
      <c r="AN10">
        <v>11</v>
      </c>
      <c r="AO10">
        <v>11</v>
      </c>
      <c r="AP10">
        <v>11</v>
      </c>
      <c r="AQ10">
        <v>11</v>
      </c>
      <c r="AR10">
        <v>11</v>
      </c>
      <c r="AS10">
        <v>11</v>
      </c>
      <c r="AT10">
        <v>11</v>
      </c>
      <c r="AU10">
        <v>11</v>
      </c>
      <c r="AV10">
        <v>11</v>
      </c>
      <c r="AW10">
        <v>11</v>
      </c>
      <c r="AX10">
        <v>11</v>
      </c>
      <c r="AY10">
        <v>11</v>
      </c>
      <c r="AZ10">
        <v>11</v>
      </c>
    </row>
    <row r="11" spans="1:52" x14ac:dyDescent="0.25">
      <c r="A11" s="1" t="s">
        <v>3</v>
      </c>
      <c r="B11" s="1">
        <v>800</v>
      </c>
      <c r="C11" s="1">
        <v>800</v>
      </c>
      <c r="D11" s="1">
        <v>800</v>
      </c>
      <c r="E11" s="1">
        <v>800</v>
      </c>
      <c r="F11" s="1">
        <v>800</v>
      </c>
      <c r="G11" s="1">
        <v>800</v>
      </c>
      <c r="H11" s="1">
        <v>800</v>
      </c>
      <c r="I11" s="1">
        <v>800</v>
      </c>
      <c r="J11" s="1">
        <v>800</v>
      </c>
      <c r="K11" s="1">
        <v>800</v>
      </c>
      <c r="L11" s="1">
        <v>800</v>
      </c>
      <c r="M11" s="1">
        <v>800</v>
      </c>
      <c r="N11" s="1">
        <v>800</v>
      </c>
      <c r="O11" s="1">
        <v>800</v>
      </c>
      <c r="P11" s="1">
        <v>800</v>
      </c>
      <c r="Q11" s="1">
        <v>800</v>
      </c>
      <c r="R11" s="1">
        <v>800</v>
      </c>
      <c r="S11" s="1">
        <v>800</v>
      </c>
      <c r="T11" s="1">
        <v>800</v>
      </c>
      <c r="U11" s="1">
        <v>800</v>
      </c>
      <c r="V11" s="1">
        <v>800</v>
      </c>
      <c r="W11" s="1">
        <v>800</v>
      </c>
      <c r="X11" s="1">
        <v>800</v>
      </c>
      <c r="Y11" s="1">
        <v>800</v>
      </c>
      <c r="Z11" s="1">
        <v>800</v>
      </c>
      <c r="AA11" s="1">
        <v>800</v>
      </c>
      <c r="AB11" s="1">
        <v>800</v>
      </c>
      <c r="AC11" s="1">
        <v>800</v>
      </c>
      <c r="AD11" s="1">
        <v>800</v>
      </c>
      <c r="AE11" s="1">
        <v>800</v>
      </c>
      <c r="AF11" s="1">
        <v>800</v>
      </c>
      <c r="AG11" s="1">
        <v>800</v>
      </c>
      <c r="AH11" s="1">
        <v>800</v>
      </c>
      <c r="AI11" s="1">
        <v>800</v>
      </c>
      <c r="AJ11" s="1">
        <v>800</v>
      </c>
      <c r="AK11" s="1">
        <v>800</v>
      </c>
      <c r="AL11" s="1">
        <v>800</v>
      </c>
      <c r="AM11" s="1">
        <v>800</v>
      </c>
      <c r="AN11" s="1">
        <v>800</v>
      </c>
      <c r="AO11" s="1">
        <v>800</v>
      </c>
      <c r="AP11" s="1">
        <v>800</v>
      </c>
      <c r="AQ11" s="1">
        <v>800</v>
      </c>
      <c r="AR11" s="1">
        <v>800</v>
      </c>
      <c r="AS11" s="1">
        <v>800</v>
      </c>
      <c r="AT11" s="1">
        <v>800</v>
      </c>
      <c r="AU11" s="1">
        <v>800</v>
      </c>
      <c r="AV11" s="1">
        <v>800</v>
      </c>
      <c r="AW11" s="1">
        <v>800</v>
      </c>
      <c r="AX11" s="1">
        <v>800</v>
      </c>
      <c r="AY11" s="1">
        <v>800</v>
      </c>
      <c r="AZ11" s="1">
        <v>800</v>
      </c>
    </row>
    <row r="12" spans="1:52" x14ac:dyDescent="0.25">
      <c r="A12" t="s">
        <v>21</v>
      </c>
      <c r="B12" s="7">
        <f>+B10*B11</f>
        <v>800</v>
      </c>
      <c r="C12" s="7">
        <f t="shared" ref="C12:L12" si="0">+C10*C11</f>
        <v>1600</v>
      </c>
      <c r="D12" s="7">
        <f t="shared" si="0"/>
        <v>2400</v>
      </c>
      <c r="E12" s="7">
        <f t="shared" si="0"/>
        <v>3200</v>
      </c>
      <c r="F12" s="7">
        <f t="shared" si="0"/>
        <v>4000</v>
      </c>
      <c r="G12" s="7">
        <f t="shared" si="0"/>
        <v>4800</v>
      </c>
      <c r="H12" s="7">
        <f t="shared" si="0"/>
        <v>5600</v>
      </c>
      <c r="I12" s="7">
        <f t="shared" si="0"/>
        <v>6400</v>
      </c>
      <c r="J12" s="7">
        <f t="shared" si="0"/>
        <v>7200</v>
      </c>
      <c r="K12" s="7">
        <f t="shared" si="0"/>
        <v>8000</v>
      </c>
      <c r="L12" s="7">
        <f t="shared" si="0"/>
        <v>8800</v>
      </c>
      <c r="M12" s="7">
        <f t="shared" ref="M12" si="1">+M10*M11</f>
        <v>8800</v>
      </c>
      <c r="N12" s="7">
        <f t="shared" ref="N12" si="2">+N10*N11</f>
        <v>8800</v>
      </c>
      <c r="O12" s="7">
        <f t="shared" ref="O12" si="3">+O10*O11</f>
        <v>8800</v>
      </c>
      <c r="P12" s="7">
        <f t="shared" ref="P12" si="4">+P10*P11</f>
        <v>8800</v>
      </c>
      <c r="Q12" s="7">
        <f t="shared" ref="Q12" si="5">+Q10*Q11</f>
        <v>8800</v>
      </c>
      <c r="R12" s="7">
        <f t="shared" ref="R12" si="6">+R10*R11</f>
        <v>8800</v>
      </c>
      <c r="S12" s="7">
        <f t="shared" ref="S12" si="7">+S10*S11</f>
        <v>8800</v>
      </c>
      <c r="T12" s="7">
        <f t="shared" ref="T12" si="8">+T10*T11</f>
        <v>8800</v>
      </c>
      <c r="U12" s="7">
        <f t="shared" ref="U12" si="9">+U10*U11</f>
        <v>8800</v>
      </c>
      <c r="V12" s="7">
        <f t="shared" ref="V12" si="10">+V10*V11</f>
        <v>8800</v>
      </c>
      <c r="W12" s="7">
        <f t="shared" ref="W12" si="11">+W10*W11</f>
        <v>8800</v>
      </c>
      <c r="X12" s="7">
        <f t="shared" ref="X12" si="12">+X10*X11</f>
        <v>8800</v>
      </c>
      <c r="Y12" s="7">
        <f t="shared" ref="Y12" si="13">+Y10*Y11</f>
        <v>8800</v>
      </c>
      <c r="Z12" s="7">
        <f t="shared" ref="Z12" si="14">+Z10*Z11</f>
        <v>8800</v>
      </c>
      <c r="AA12" s="7">
        <f t="shared" ref="AA12" si="15">+AA10*AA11</f>
        <v>8800</v>
      </c>
      <c r="AB12" s="7">
        <f t="shared" ref="AB12" si="16">+AB10*AB11</f>
        <v>8800</v>
      </c>
      <c r="AC12" s="7">
        <f t="shared" ref="AC12" si="17">+AC10*AC11</f>
        <v>8800</v>
      </c>
      <c r="AD12" s="7">
        <f t="shared" ref="AD12" si="18">+AD10*AD11</f>
        <v>8800</v>
      </c>
      <c r="AE12" s="7">
        <f t="shared" ref="AE12" si="19">+AE10*AE11</f>
        <v>8800</v>
      </c>
      <c r="AF12" s="7">
        <f t="shared" ref="AF12" si="20">+AF10*AF11</f>
        <v>8800</v>
      </c>
      <c r="AG12" s="7">
        <f t="shared" ref="AG12" si="21">+AG10*AG11</f>
        <v>8800</v>
      </c>
      <c r="AH12" s="7">
        <f t="shared" ref="AH12" si="22">+AH10*AH11</f>
        <v>8800</v>
      </c>
      <c r="AI12" s="7">
        <f t="shared" ref="AI12" si="23">+AI10*AI11</f>
        <v>8800</v>
      </c>
      <c r="AJ12" s="7">
        <f t="shared" ref="AJ12" si="24">+AJ10*AJ11</f>
        <v>8800</v>
      </c>
      <c r="AK12" s="7">
        <f t="shared" ref="AK12" si="25">+AK10*AK11</f>
        <v>8800</v>
      </c>
      <c r="AL12" s="7">
        <f t="shared" ref="AL12" si="26">+AL10*AL11</f>
        <v>8800</v>
      </c>
      <c r="AM12" s="7">
        <f t="shared" ref="AM12" si="27">+AM10*AM11</f>
        <v>8800</v>
      </c>
      <c r="AN12" s="7">
        <f t="shared" ref="AN12" si="28">+AN10*AN11</f>
        <v>8800</v>
      </c>
      <c r="AO12" s="7">
        <f t="shared" ref="AO12" si="29">+AO10*AO11</f>
        <v>8800</v>
      </c>
      <c r="AP12" s="7">
        <f t="shared" ref="AP12" si="30">+AP10*AP11</f>
        <v>8800</v>
      </c>
      <c r="AQ12" s="7">
        <f t="shared" ref="AQ12" si="31">+AQ10*AQ11</f>
        <v>8800</v>
      </c>
      <c r="AR12" s="7">
        <f t="shared" ref="AR12" si="32">+AR10*AR11</f>
        <v>8800</v>
      </c>
      <c r="AS12" s="7">
        <f t="shared" ref="AS12" si="33">+AS10*AS11</f>
        <v>8800</v>
      </c>
      <c r="AT12" s="7">
        <f t="shared" ref="AT12" si="34">+AT10*AT11</f>
        <v>8800</v>
      </c>
      <c r="AU12" s="7">
        <f t="shared" ref="AU12" si="35">+AU10*AU11</f>
        <v>8800</v>
      </c>
      <c r="AV12" s="7">
        <f t="shared" ref="AV12" si="36">+AV10*AV11</f>
        <v>8800</v>
      </c>
      <c r="AW12" s="7">
        <f t="shared" ref="AW12" si="37">+AW10*AW11</f>
        <v>8800</v>
      </c>
      <c r="AX12" s="7">
        <f t="shared" ref="AX12" si="38">+AX10*AX11</f>
        <v>8800</v>
      </c>
      <c r="AY12" s="7">
        <f t="shared" ref="AY12" si="39">+AY10*AY11</f>
        <v>8800</v>
      </c>
      <c r="AZ12" s="7">
        <f t="shared" ref="AZ12" si="40">+AZ10*AZ11</f>
        <v>8800</v>
      </c>
    </row>
    <row r="14" spans="1:52" x14ac:dyDescent="0.25">
      <c r="A14" s="1" t="s">
        <v>4</v>
      </c>
      <c r="B14" s="5">
        <v>1</v>
      </c>
      <c r="C14" s="5">
        <f>+B14*(1+$B$3)</f>
        <v>1.02</v>
      </c>
      <c r="D14" s="5">
        <f t="shared" ref="D14:L14" si="41">+C14*(1+$B$3)</f>
        <v>1.0404</v>
      </c>
      <c r="E14" s="5">
        <f t="shared" si="41"/>
        <v>1.0612079999999999</v>
      </c>
      <c r="F14" s="5">
        <f t="shared" si="41"/>
        <v>1.08243216</v>
      </c>
      <c r="G14" s="5">
        <f t="shared" si="41"/>
        <v>1.1040808032</v>
      </c>
      <c r="H14" s="5">
        <f t="shared" si="41"/>
        <v>1.1261624192640001</v>
      </c>
      <c r="I14" s="5">
        <f t="shared" si="41"/>
        <v>1.14868566764928</v>
      </c>
      <c r="J14" s="5">
        <f t="shared" si="41"/>
        <v>1.1716593810022657</v>
      </c>
      <c r="K14" s="5">
        <f t="shared" si="41"/>
        <v>1.1950925686223111</v>
      </c>
      <c r="L14" s="5">
        <f t="shared" si="41"/>
        <v>1.2189944199947573</v>
      </c>
      <c r="M14" s="5">
        <f t="shared" ref="M14:AK14" si="42">+L14*(1+$B$3)</f>
        <v>1.2433743083946525</v>
      </c>
      <c r="N14" s="5">
        <f t="shared" si="42"/>
        <v>1.2682417945625455</v>
      </c>
      <c r="O14" s="5">
        <f t="shared" si="42"/>
        <v>1.2936066304537963</v>
      </c>
      <c r="P14" s="5">
        <f t="shared" si="42"/>
        <v>1.3194787630628724</v>
      </c>
      <c r="Q14" s="5">
        <f t="shared" si="42"/>
        <v>1.3458683383241299</v>
      </c>
      <c r="R14" s="5">
        <f t="shared" si="42"/>
        <v>1.3727857050906125</v>
      </c>
      <c r="S14" s="5">
        <f t="shared" si="42"/>
        <v>1.4002414191924248</v>
      </c>
      <c r="T14" s="5">
        <f t="shared" si="42"/>
        <v>1.4282462475762734</v>
      </c>
      <c r="U14" s="5">
        <f t="shared" si="42"/>
        <v>1.4568111725277988</v>
      </c>
      <c r="V14" s="5">
        <f t="shared" si="42"/>
        <v>1.4859473959783549</v>
      </c>
      <c r="W14" s="5">
        <f t="shared" si="42"/>
        <v>1.5156663438979221</v>
      </c>
      <c r="X14" s="5">
        <f t="shared" si="42"/>
        <v>1.5459796707758806</v>
      </c>
      <c r="Y14" s="5">
        <f t="shared" si="42"/>
        <v>1.5768992641913981</v>
      </c>
      <c r="Z14" s="5">
        <f t="shared" si="42"/>
        <v>1.6084372494752261</v>
      </c>
      <c r="AA14" s="5">
        <f t="shared" si="42"/>
        <v>1.6406059944647307</v>
      </c>
      <c r="AB14" s="5">
        <f t="shared" si="42"/>
        <v>1.6734181143540252</v>
      </c>
      <c r="AC14" s="5">
        <f t="shared" si="42"/>
        <v>1.7068864766411058</v>
      </c>
      <c r="AD14" s="5">
        <f t="shared" si="42"/>
        <v>1.7410242061739281</v>
      </c>
      <c r="AE14" s="5">
        <f t="shared" si="42"/>
        <v>1.7758446902974065</v>
      </c>
      <c r="AF14" s="5">
        <f t="shared" si="42"/>
        <v>1.8113615841033548</v>
      </c>
      <c r="AG14" s="5">
        <f t="shared" si="42"/>
        <v>1.8475888157854219</v>
      </c>
      <c r="AH14" s="5">
        <f t="shared" si="42"/>
        <v>1.8845405921011305</v>
      </c>
      <c r="AI14" s="5">
        <f t="shared" si="42"/>
        <v>1.9222314039431532</v>
      </c>
      <c r="AJ14" s="5">
        <f t="shared" si="42"/>
        <v>1.9606760320220162</v>
      </c>
      <c r="AK14" s="5">
        <f t="shared" si="42"/>
        <v>1.9998895526624565</v>
      </c>
      <c r="AL14" s="5">
        <f t="shared" ref="AL14:AZ14" si="43">+AK14*(1+$B$3)</f>
        <v>2.0398873437157055</v>
      </c>
      <c r="AM14" s="5">
        <f t="shared" si="43"/>
        <v>2.0806850905900198</v>
      </c>
      <c r="AN14" s="5">
        <f t="shared" si="43"/>
        <v>2.1222987924018204</v>
      </c>
      <c r="AO14" s="5">
        <f t="shared" si="43"/>
        <v>2.1647447682498568</v>
      </c>
      <c r="AP14" s="5">
        <f t="shared" si="43"/>
        <v>2.208039663614854</v>
      </c>
      <c r="AQ14" s="5">
        <f t="shared" si="43"/>
        <v>2.252200456887151</v>
      </c>
      <c r="AR14" s="5">
        <f t="shared" si="43"/>
        <v>2.2972444660248938</v>
      </c>
      <c r="AS14" s="5">
        <f t="shared" si="43"/>
        <v>2.343189355345392</v>
      </c>
      <c r="AT14" s="5">
        <f t="shared" si="43"/>
        <v>2.3900531424522997</v>
      </c>
      <c r="AU14" s="5">
        <f t="shared" si="43"/>
        <v>2.4378542053013459</v>
      </c>
      <c r="AV14" s="5">
        <f t="shared" si="43"/>
        <v>2.4866112894073726</v>
      </c>
      <c r="AW14" s="5">
        <f t="shared" si="43"/>
        <v>2.53634351519552</v>
      </c>
      <c r="AX14" s="5">
        <f t="shared" si="43"/>
        <v>2.5870703854994304</v>
      </c>
      <c r="AY14" s="5">
        <f t="shared" si="43"/>
        <v>2.6388117932094191</v>
      </c>
      <c r="AZ14" s="5">
        <f t="shared" si="43"/>
        <v>2.6915880290736074</v>
      </c>
    </row>
    <row r="15" spans="1:52" x14ac:dyDescent="0.25">
      <c r="A15" t="s">
        <v>5</v>
      </c>
      <c r="B15" s="7">
        <f>+B12*B14</f>
        <v>800</v>
      </c>
      <c r="C15" s="7">
        <f t="shared" ref="C15:L15" si="44">+C12*C14</f>
        <v>1632</v>
      </c>
      <c r="D15" s="7">
        <f t="shared" si="44"/>
        <v>2496.96</v>
      </c>
      <c r="E15" s="7">
        <f t="shared" si="44"/>
        <v>3395.8655999999996</v>
      </c>
      <c r="F15" s="7">
        <f t="shared" si="44"/>
        <v>4329.7286400000003</v>
      </c>
      <c r="G15" s="7">
        <f t="shared" si="44"/>
        <v>5299.5878553600005</v>
      </c>
      <c r="H15" s="7">
        <f t="shared" si="44"/>
        <v>6306.5095478784006</v>
      </c>
      <c r="I15" s="7">
        <f t="shared" si="44"/>
        <v>7351.5882729553923</v>
      </c>
      <c r="J15" s="7">
        <f t="shared" si="44"/>
        <v>8435.9475432163126</v>
      </c>
      <c r="K15" s="7">
        <f t="shared" si="44"/>
        <v>9560.7405489784887</v>
      </c>
      <c r="L15" s="7">
        <f t="shared" si="44"/>
        <v>10727.150895953864</v>
      </c>
      <c r="M15" s="7">
        <f t="shared" ref="M15" si="45">+M12*M14</f>
        <v>10941.693913872941</v>
      </c>
      <c r="N15" s="7">
        <f t="shared" ref="N15" si="46">+N12*N14</f>
        <v>11160.5277921504</v>
      </c>
      <c r="O15" s="7">
        <f t="shared" ref="O15" si="47">+O12*O14</f>
        <v>11383.738347993407</v>
      </c>
      <c r="P15" s="7">
        <f t="shared" ref="P15" si="48">+P12*P14</f>
        <v>11611.413114953277</v>
      </c>
      <c r="Q15" s="7">
        <f t="shared" ref="Q15" si="49">+Q12*Q14</f>
        <v>11843.641377252343</v>
      </c>
      <c r="R15" s="7">
        <f t="shared" ref="R15" si="50">+R12*R14</f>
        <v>12080.51420479739</v>
      </c>
      <c r="S15" s="7">
        <f t="shared" ref="S15" si="51">+S12*S14</f>
        <v>12322.124488893338</v>
      </c>
      <c r="T15" s="7">
        <f t="shared" ref="T15" si="52">+T12*T14</f>
        <v>12568.566978671206</v>
      </c>
      <c r="U15" s="7">
        <f t="shared" ref="U15" si="53">+U12*U14</f>
        <v>12819.938318244629</v>
      </c>
      <c r="V15" s="7">
        <f t="shared" ref="V15" si="54">+V12*V14</f>
        <v>13076.337084609524</v>
      </c>
      <c r="W15" s="7">
        <f t="shared" ref="W15" si="55">+W12*W14</f>
        <v>13337.863826301715</v>
      </c>
      <c r="X15" s="7">
        <f t="shared" ref="X15" si="56">+X12*X14</f>
        <v>13604.621102827748</v>
      </c>
      <c r="Y15" s="7">
        <f t="shared" ref="Y15" si="57">+Y12*Y14</f>
        <v>13876.713524884304</v>
      </c>
      <c r="Z15" s="7">
        <f t="shared" ref="Z15" si="58">+Z12*Z14</f>
        <v>14154.247795381991</v>
      </c>
      <c r="AA15" s="7">
        <f t="shared" ref="AA15" si="59">+AA12*AA14</f>
        <v>14437.33275128963</v>
      </c>
      <c r="AB15" s="7">
        <f t="shared" ref="AB15" si="60">+AB12*AB14</f>
        <v>14726.079406315423</v>
      </c>
      <c r="AC15" s="7">
        <f t="shared" ref="AC15" si="61">+AC12*AC14</f>
        <v>15020.600994441731</v>
      </c>
      <c r="AD15" s="7">
        <f t="shared" ref="AD15" si="62">+AD12*AD14</f>
        <v>15321.013014330567</v>
      </c>
      <c r="AE15" s="7">
        <f t="shared" ref="AE15" si="63">+AE12*AE14</f>
        <v>15627.433274617177</v>
      </c>
      <c r="AF15" s="7">
        <f t="shared" ref="AF15" si="64">+AF12*AF14</f>
        <v>15939.981940109523</v>
      </c>
      <c r="AG15" s="7">
        <f t="shared" ref="AG15" si="65">+AG12*AG14</f>
        <v>16258.781578911712</v>
      </c>
      <c r="AH15" s="7">
        <f t="shared" ref="AH15" si="66">+AH12*AH14</f>
        <v>16583.957210489949</v>
      </c>
      <c r="AI15" s="7">
        <f t="shared" ref="AI15" si="67">+AI12*AI14</f>
        <v>16915.636354699749</v>
      </c>
      <c r="AJ15" s="7">
        <f t="shared" ref="AJ15" si="68">+AJ12*AJ14</f>
        <v>17253.949081793744</v>
      </c>
      <c r="AK15" s="7">
        <f t="shared" ref="AK15" si="69">+AK12*AK14</f>
        <v>17599.028063429618</v>
      </c>
      <c r="AL15" s="7">
        <f t="shared" ref="AL15" si="70">+AL12*AL14</f>
        <v>17951.008624698206</v>
      </c>
      <c r="AM15" s="7">
        <f t="shared" ref="AM15" si="71">+AM12*AM14</f>
        <v>18310.028797192175</v>
      </c>
      <c r="AN15" s="7">
        <f t="shared" ref="AN15" si="72">+AN12*AN14</f>
        <v>18676.229373136019</v>
      </c>
      <c r="AO15" s="7">
        <f t="shared" ref="AO15" si="73">+AO12*AO14</f>
        <v>19049.75396059874</v>
      </c>
      <c r="AP15" s="7">
        <f t="shared" ref="AP15" si="74">+AP12*AP14</f>
        <v>19430.749039810715</v>
      </c>
      <c r="AQ15" s="7">
        <f t="shared" ref="AQ15" si="75">+AQ12*AQ14</f>
        <v>19819.364020606929</v>
      </c>
      <c r="AR15" s="7">
        <f t="shared" ref="AR15" si="76">+AR12*AR14</f>
        <v>20215.751301019067</v>
      </c>
      <c r="AS15" s="7">
        <f t="shared" ref="AS15" si="77">+AS12*AS14</f>
        <v>20620.066327039451</v>
      </c>
      <c r="AT15" s="7">
        <f t="shared" ref="AT15" si="78">+AT12*AT14</f>
        <v>21032.467653580239</v>
      </c>
      <c r="AU15" s="7">
        <f t="shared" ref="AU15" si="79">+AU12*AU14</f>
        <v>21453.117006651843</v>
      </c>
      <c r="AV15" s="7">
        <f t="shared" ref="AV15" si="80">+AV12*AV14</f>
        <v>21882.17934678488</v>
      </c>
      <c r="AW15" s="7">
        <f t="shared" ref="AW15" si="81">+AW12*AW14</f>
        <v>22319.822933720578</v>
      </c>
      <c r="AX15" s="7">
        <f t="shared" ref="AX15" si="82">+AX12*AX14</f>
        <v>22766.219392394989</v>
      </c>
      <c r="AY15" s="7">
        <f t="shared" ref="AY15" si="83">+AY12*AY14</f>
        <v>23221.543780242886</v>
      </c>
      <c r="AZ15" s="7">
        <f t="shared" ref="AZ15" si="84">+AZ12*AZ14</f>
        <v>23685.974655847745</v>
      </c>
    </row>
    <row r="17" spans="1:52" x14ac:dyDescent="0.25">
      <c r="A17" t="s">
        <v>17</v>
      </c>
      <c r="B17">
        <v>-200</v>
      </c>
      <c r="C17" s="7">
        <f>C15*-(1-$B$4)</f>
        <v>-408</v>
      </c>
      <c r="D17" s="7">
        <f t="shared" ref="D17:L17" si="85">D15*-(1-$B$4)</f>
        <v>-624.24</v>
      </c>
      <c r="E17" s="7">
        <f t="shared" si="85"/>
        <v>-848.96639999999991</v>
      </c>
      <c r="F17" s="7">
        <f t="shared" si="85"/>
        <v>-1082.4321600000001</v>
      </c>
      <c r="G17" s="7">
        <f t="shared" si="85"/>
        <v>-1324.8969638400001</v>
      </c>
      <c r="H17" s="7">
        <f t="shared" si="85"/>
        <v>-1576.6273869696001</v>
      </c>
      <c r="I17" s="7">
        <f t="shared" si="85"/>
        <v>-1837.8970682388481</v>
      </c>
      <c r="J17" s="7">
        <f t="shared" si="85"/>
        <v>-2108.9868858040782</v>
      </c>
      <c r="K17" s="7">
        <f t="shared" si="85"/>
        <v>-2390.1851372446222</v>
      </c>
      <c r="L17" s="7">
        <f t="shared" si="85"/>
        <v>-2681.787723988466</v>
      </c>
      <c r="M17" s="7">
        <f t="shared" ref="M17:AK17" si="86">M15*-(1-$B$4)</f>
        <v>-2735.4234784682353</v>
      </c>
      <c r="N17" s="7">
        <f t="shared" si="86"/>
        <v>-2790.1319480376001</v>
      </c>
      <c r="O17" s="7">
        <f t="shared" si="86"/>
        <v>-2845.9345869983517</v>
      </c>
      <c r="P17" s="7">
        <f t="shared" si="86"/>
        <v>-2902.8532787383192</v>
      </c>
      <c r="Q17" s="7">
        <f t="shared" si="86"/>
        <v>-2960.9103443130857</v>
      </c>
      <c r="R17" s="7">
        <f t="shared" si="86"/>
        <v>-3020.1285511993474</v>
      </c>
      <c r="S17" s="7">
        <f t="shared" si="86"/>
        <v>-3080.5311222233345</v>
      </c>
      <c r="T17" s="7">
        <f t="shared" si="86"/>
        <v>-3142.1417446678015</v>
      </c>
      <c r="U17" s="7">
        <f t="shared" si="86"/>
        <v>-3204.9845795611573</v>
      </c>
      <c r="V17" s="7">
        <f t="shared" si="86"/>
        <v>-3269.084271152381</v>
      </c>
      <c r="W17" s="7">
        <f t="shared" si="86"/>
        <v>-3334.4659565754287</v>
      </c>
      <c r="X17" s="7">
        <f t="shared" si="86"/>
        <v>-3401.1552757069371</v>
      </c>
      <c r="Y17" s="7">
        <f t="shared" si="86"/>
        <v>-3469.1783812210761</v>
      </c>
      <c r="Z17" s="7">
        <f t="shared" si="86"/>
        <v>-3538.5619488454977</v>
      </c>
      <c r="AA17" s="7">
        <f t="shared" si="86"/>
        <v>-3609.3331878224076</v>
      </c>
      <c r="AB17" s="7">
        <f t="shared" si="86"/>
        <v>-3681.5198515788557</v>
      </c>
      <c r="AC17" s="7">
        <f t="shared" si="86"/>
        <v>-3755.1502486104328</v>
      </c>
      <c r="AD17" s="7">
        <f t="shared" si="86"/>
        <v>-3830.2532535826417</v>
      </c>
      <c r="AE17" s="7">
        <f t="shared" si="86"/>
        <v>-3906.8583186542942</v>
      </c>
      <c r="AF17" s="7">
        <f t="shared" si="86"/>
        <v>-3984.9954850273807</v>
      </c>
      <c r="AG17" s="7">
        <f t="shared" si="86"/>
        <v>-4064.695394727928</v>
      </c>
      <c r="AH17" s="7">
        <f t="shared" si="86"/>
        <v>-4145.9893026224872</v>
      </c>
      <c r="AI17" s="7">
        <f t="shared" si="86"/>
        <v>-4228.9090886749373</v>
      </c>
      <c r="AJ17" s="7">
        <f t="shared" si="86"/>
        <v>-4313.487270448436</v>
      </c>
      <c r="AK17" s="7">
        <f t="shared" si="86"/>
        <v>-4399.7570158574044</v>
      </c>
      <c r="AL17" s="7">
        <f t="shared" ref="AL17:AZ17" si="87">AL15*-(1-$B$4)</f>
        <v>-4487.7521561745516</v>
      </c>
      <c r="AM17" s="7">
        <f t="shared" si="87"/>
        <v>-4577.5071992980438</v>
      </c>
      <c r="AN17" s="7">
        <f t="shared" si="87"/>
        <v>-4669.0573432840047</v>
      </c>
      <c r="AO17" s="7">
        <f t="shared" si="87"/>
        <v>-4762.4384901496851</v>
      </c>
      <c r="AP17" s="7">
        <f t="shared" si="87"/>
        <v>-4857.6872599526787</v>
      </c>
      <c r="AQ17" s="7">
        <f t="shared" si="87"/>
        <v>-4954.8410051517321</v>
      </c>
      <c r="AR17" s="7">
        <f t="shared" si="87"/>
        <v>-5053.9378252547667</v>
      </c>
      <c r="AS17" s="7">
        <f t="shared" si="87"/>
        <v>-5155.0165817598627</v>
      </c>
      <c r="AT17" s="7">
        <f t="shared" si="87"/>
        <v>-5258.1169133950598</v>
      </c>
      <c r="AU17" s="7">
        <f t="shared" si="87"/>
        <v>-5363.2792516629606</v>
      </c>
      <c r="AV17" s="7">
        <f t="shared" si="87"/>
        <v>-5470.54483669622</v>
      </c>
      <c r="AW17" s="7">
        <f t="shared" si="87"/>
        <v>-5579.9557334301444</v>
      </c>
      <c r="AX17" s="7">
        <f t="shared" si="87"/>
        <v>-5691.5548480987472</v>
      </c>
      <c r="AY17" s="7">
        <f t="shared" si="87"/>
        <v>-5805.3859450607215</v>
      </c>
      <c r="AZ17" s="7">
        <f t="shared" si="87"/>
        <v>-5921.4936639619364</v>
      </c>
    </row>
    <row r="18" spans="1:52" x14ac:dyDescent="0.25">
      <c r="A18" t="s">
        <v>18</v>
      </c>
      <c r="B18" s="7">
        <v>-60</v>
      </c>
      <c r="C18" s="7">
        <f>-60*C10</f>
        <v>-120</v>
      </c>
      <c r="D18" s="7">
        <f t="shared" ref="D18:L18" si="88">-60*D10</f>
        <v>-180</v>
      </c>
      <c r="E18" s="7">
        <f t="shared" si="88"/>
        <v>-240</v>
      </c>
      <c r="F18" s="7">
        <f t="shared" si="88"/>
        <v>-300</v>
      </c>
      <c r="G18" s="7">
        <f t="shared" si="88"/>
        <v>-360</v>
      </c>
      <c r="H18" s="7">
        <f t="shared" si="88"/>
        <v>-420</v>
      </c>
      <c r="I18" s="7">
        <f t="shared" si="88"/>
        <v>-480</v>
      </c>
      <c r="J18" s="7">
        <f t="shared" si="88"/>
        <v>-540</v>
      </c>
      <c r="K18" s="7">
        <f t="shared" si="88"/>
        <v>-600</v>
      </c>
      <c r="L18" s="7">
        <f t="shared" si="88"/>
        <v>-660</v>
      </c>
      <c r="M18" s="7">
        <f>+L18*(1+$B$3)</f>
        <v>-673.2</v>
      </c>
      <c r="N18" s="7">
        <f>+M18*(1+$B$3)</f>
        <v>-686.6640000000001</v>
      </c>
      <c r="O18" s="7">
        <f t="shared" ref="O18:AZ18" si="89">+N18*(1+$B$3)</f>
        <v>-700.39728000000014</v>
      </c>
      <c r="P18" s="7">
        <f t="shared" si="89"/>
        <v>-714.40522560000011</v>
      </c>
      <c r="Q18" s="7">
        <f t="shared" si="89"/>
        <v>-728.69333011200013</v>
      </c>
      <c r="R18" s="7">
        <f t="shared" si="89"/>
        <v>-743.26719671424019</v>
      </c>
      <c r="S18" s="7">
        <f t="shared" si="89"/>
        <v>-758.13254064852504</v>
      </c>
      <c r="T18" s="7">
        <f t="shared" si="89"/>
        <v>-773.29519146149551</v>
      </c>
      <c r="U18" s="7">
        <f t="shared" si="89"/>
        <v>-788.76109529072539</v>
      </c>
      <c r="V18" s="7">
        <f t="shared" si="89"/>
        <v>-804.53631719653993</v>
      </c>
      <c r="W18" s="7">
        <f t="shared" si="89"/>
        <v>-820.62704354047071</v>
      </c>
      <c r="X18" s="7">
        <f t="shared" si="89"/>
        <v>-837.03958441128009</v>
      </c>
      <c r="Y18" s="7">
        <f t="shared" si="89"/>
        <v>-853.7803760995057</v>
      </c>
      <c r="Z18" s="7">
        <f t="shared" si="89"/>
        <v>-870.85598362149585</v>
      </c>
      <c r="AA18" s="7">
        <f t="shared" si="89"/>
        <v>-888.27310329392583</v>
      </c>
      <c r="AB18" s="7">
        <f t="shared" si="89"/>
        <v>-906.03856535980435</v>
      </c>
      <c r="AC18" s="7">
        <f t="shared" si="89"/>
        <v>-924.1593366670005</v>
      </c>
      <c r="AD18" s="7">
        <f t="shared" si="89"/>
        <v>-942.64252340034056</v>
      </c>
      <c r="AE18" s="7">
        <f t="shared" si="89"/>
        <v>-961.49537386834743</v>
      </c>
      <c r="AF18" s="7">
        <f t="shared" si="89"/>
        <v>-980.72528134571439</v>
      </c>
      <c r="AG18" s="7">
        <f t="shared" si="89"/>
        <v>-1000.3397869726286</v>
      </c>
      <c r="AH18" s="7">
        <f t="shared" si="89"/>
        <v>-1020.3465827120813</v>
      </c>
      <c r="AI18" s="7">
        <f t="shared" si="89"/>
        <v>-1040.7535143663229</v>
      </c>
      <c r="AJ18" s="7">
        <f t="shared" si="89"/>
        <v>-1061.5685846536494</v>
      </c>
      <c r="AK18" s="7">
        <f t="shared" si="89"/>
        <v>-1082.7999563467224</v>
      </c>
      <c r="AL18" s="7">
        <f t="shared" si="89"/>
        <v>-1104.4559554736568</v>
      </c>
      <c r="AM18" s="7">
        <f t="shared" si="89"/>
        <v>-1126.5450745831299</v>
      </c>
      <c r="AN18" s="7">
        <f t="shared" si="89"/>
        <v>-1149.0759760747926</v>
      </c>
      <c r="AO18" s="7">
        <f t="shared" si="89"/>
        <v>-1172.0574955962884</v>
      </c>
      <c r="AP18" s="7">
        <f t="shared" si="89"/>
        <v>-1195.4986455082142</v>
      </c>
      <c r="AQ18" s="7">
        <f t="shared" si="89"/>
        <v>-1219.4086184183784</v>
      </c>
      <c r="AR18" s="7">
        <f t="shared" si="89"/>
        <v>-1243.796790786746</v>
      </c>
      <c r="AS18" s="7">
        <f t="shared" si="89"/>
        <v>-1268.6727266024809</v>
      </c>
      <c r="AT18" s="7">
        <f t="shared" si="89"/>
        <v>-1294.0461811345306</v>
      </c>
      <c r="AU18" s="7">
        <f t="shared" si="89"/>
        <v>-1319.9271047572213</v>
      </c>
      <c r="AV18" s="7">
        <f t="shared" si="89"/>
        <v>-1346.3256468523657</v>
      </c>
      <c r="AW18" s="7">
        <f t="shared" si="89"/>
        <v>-1373.2521597894131</v>
      </c>
      <c r="AX18" s="7">
        <f t="shared" si="89"/>
        <v>-1400.7172029852013</v>
      </c>
      <c r="AY18" s="7">
        <f t="shared" si="89"/>
        <v>-1428.7315470449053</v>
      </c>
      <c r="AZ18" s="7">
        <f t="shared" si="89"/>
        <v>-1457.3061779858033</v>
      </c>
    </row>
    <row r="19" spans="1:52" x14ac:dyDescent="0.25">
      <c r="A19" s="1" t="s">
        <v>19</v>
      </c>
      <c r="B19" s="1">
        <v>-530</v>
      </c>
      <c r="C19" s="8">
        <f t="shared" ref="C19" si="90">-(C15-C20+C17+C18)</f>
        <v>-1067.28</v>
      </c>
      <c r="D19" s="8">
        <f t="shared" ref="D19" si="91">-(D15-D20+D17+D18)</f>
        <v>-1611.5688000000002</v>
      </c>
      <c r="E19" s="8">
        <f t="shared" ref="E19" si="92">-(E15-E20+E17+E18)</f>
        <v>-2162.574912</v>
      </c>
      <c r="F19" s="8">
        <f t="shared" ref="F19" si="93">-(F15-F20+F17+F18)</f>
        <v>-2719.9857264000002</v>
      </c>
      <c r="G19" s="8">
        <f t="shared" ref="G19" si="94">-(G15-G20+G17+G18)</f>
        <v>-3283.4666505599998</v>
      </c>
      <c r="H19" s="8">
        <f t="shared" ref="H19" si="95">-(H15-H20+H17+H18)</f>
        <v>-3852.6602186876171</v>
      </c>
      <c r="I19" s="8">
        <f t="shared" ref="I19" si="96">-(I15-I20+I17+I18)</f>
        <v>-4427.1851721977246</v>
      </c>
      <c r="J19" s="8">
        <f t="shared" ref="J19" si="97">-(J15-J20+J17+J18)</f>
        <v>-5006.6355096647258</v>
      </c>
      <c r="K19" s="8">
        <f t="shared" ref="K19" si="98">-(K15-K20+K17+K18)</f>
        <v>-5614.4813568360187</v>
      </c>
      <c r="L19" s="8">
        <f t="shared" ref="L19" si="99">-(L15-L20+L17+L18)</f>
        <v>-6312.6480823700113</v>
      </c>
      <c r="M19" s="8">
        <f t="shared" ref="M19:AJ19" si="100">-(M15-M20+M17+M18)</f>
        <v>-6438.9010440174125</v>
      </c>
      <c r="N19" s="8">
        <f t="shared" si="100"/>
        <v>-6567.6790648977594</v>
      </c>
      <c r="O19" s="8">
        <f t="shared" si="100"/>
        <v>-6699.0326461957147</v>
      </c>
      <c r="P19" s="8">
        <f t="shared" si="100"/>
        <v>-6833.0132991196288</v>
      </c>
      <c r="Q19" s="8">
        <f t="shared" si="100"/>
        <v>-6969.6735651020235</v>
      </c>
      <c r="R19" s="8">
        <f t="shared" si="100"/>
        <v>-7109.0670364040634</v>
      </c>
      <c r="S19" s="8">
        <f t="shared" si="100"/>
        <v>-7251.2483771321458</v>
      </c>
      <c r="T19" s="8">
        <f t="shared" si="100"/>
        <v>-7396.2733446747879</v>
      </c>
      <c r="U19" s="8">
        <f t="shared" si="100"/>
        <v>-7544.1988115682816</v>
      </c>
      <c r="V19" s="8">
        <f t="shared" si="100"/>
        <v>-7695.0827877996489</v>
      </c>
      <c r="W19" s="8">
        <f t="shared" si="100"/>
        <v>-7848.9844435556452</v>
      </c>
      <c r="X19" s="8">
        <f t="shared" si="100"/>
        <v>-8005.9641324267568</v>
      </c>
      <c r="Y19" s="8">
        <f t="shared" si="100"/>
        <v>-8166.0834150752917</v>
      </c>
      <c r="Z19" s="8">
        <f t="shared" si="100"/>
        <v>-8329.4050833767978</v>
      </c>
      <c r="AA19" s="8">
        <f t="shared" si="100"/>
        <v>-8495.9931850443336</v>
      </c>
      <c r="AB19" s="8">
        <f t="shared" si="100"/>
        <v>-8665.9130487452203</v>
      </c>
      <c r="AC19" s="8">
        <f t="shared" si="100"/>
        <v>-8839.231309720124</v>
      </c>
      <c r="AD19" s="8">
        <f t="shared" si="100"/>
        <v>-9016.0159359145291</v>
      </c>
      <c r="AE19" s="8">
        <f t="shared" si="100"/>
        <v>-9196.3362546328171</v>
      </c>
      <c r="AF19" s="8">
        <f t="shared" si="100"/>
        <v>-9380.2629797254758</v>
      </c>
      <c r="AG19" s="8">
        <f t="shared" si="100"/>
        <v>-9567.8682393199852</v>
      </c>
      <c r="AH19" s="8">
        <f t="shared" si="100"/>
        <v>-9759.2256041063847</v>
      </c>
      <c r="AI19" s="8">
        <f t="shared" si="100"/>
        <v>-9954.4101161885155</v>
      </c>
      <c r="AJ19" s="8">
        <f t="shared" si="100"/>
        <v>-10153.498318512286</v>
      </c>
      <c r="AK19" s="8">
        <f>-(AK15-AK20+AK17+AK18)</f>
        <v>-10356.568284882529</v>
      </c>
      <c r="AL19" s="8">
        <f t="shared" ref="AL19" si="101">-(AL15-AL20+AL17+AL18)</f>
        <v>-10563.699650580178</v>
      </c>
      <c r="AM19" s="8">
        <f t="shared" ref="AM19" si="102">-(AM15-AM20+AM17+AM18)</f>
        <v>-10774.973643591784</v>
      </c>
      <c r="AN19" s="8">
        <f t="shared" ref="AN19" si="103">-(AN15-AN20+AN17+AN18)</f>
        <v>-10990.47311646362</v>
      </c>
      <c r="AO19" s="8">
        <f t="shared" ref="AO19" si="104">-(AO15-AO20+AO17+AO18)</f>
        <v>-11210.282578792892</v>
      </c>
      <c r="AP19" s="8">
        <f t="shared" ref="AP19" si="105">-(AP15-AP20+AP17+AP18)</f>
        <v>-11434.488230368748</v>
      </c>
      <c r="AQ19" s="8">
        <f t="shared" ref="AQ19" si="106">-(AQ15-AQ20+AQ17+AQ18)</f>
        <v>-11663.177994976128</v>
      </c>
      <c r="AR19" s="8">
        <f t="shared" ref="AR19" si="107">-(AR15-AR20+AR17+AR18)</f>
        <v>-11896.441554875646</v>
      </c>
      <c r="AS19" s="8">
        <f t="shared" ref="AS19" si="108">-(AS15-AS20+AS17+AS18)</f>
        <v>-12134.370385973161</v>
      </c>
      <c r="AT19" s="8">
        <f>-(AT15-AT20+AT17+AT18)</f>
        <v>-12377.057793692624</v>
      </c>
      <c r="AU19" s="8">
        <f t="shared" ref="AU19" si="109">-(AU15-AU20+AU17+AU18)</f>
        <v>-12624.598949566476</v>
      </c>
      <c r="AV19" s="8">
        <f t="shared" ref="AV19" si="110">-(AV15-AV20+AV17+AV18)</f>
        <v>-12877.090928557809</v>
      </c>
      <c r="AW19" s="8">
        <f t="shared" ref="AW19" si="111">-(AW15-AW20+AW17+AW18)</f>
        <v>-13134.632747128962</v>
      </c>
      <c r="AX19" s="8">
        <f t="shared" ref="AX19" si="112">-(AX15-AX20+AX17+AX18)</f>
        <v>-13397.325402071541</v>
      </c>
      <c r="AY19" s="8">
        <f t="shared" ref="AY19" si="113">-(AY15-AY20+AY17+AY18)</f>
        <v>-13665.27191011297</v>
      </c>
      <c r="AZ19" s="8">
        <f t="shared" ref="AZ19" si="114">-(AZ15-AZ20+AZ17+AZ18)</f>
        <v>-13938.57734831523</v>
      </c>
    </row>
    <row r="20" spans="1:52" x14ac:dyDescent="0.25">
      <c r="A20" t="s">
        <v>20</v>
      </c>
      <c r="B20" s="7">
        <f>B15+SUM(B17:B19)</f>
        <v>10</v>
      </c>
      <c r="C20" s="7">
        <f>C32*C15</f>
        <v>36.72</v>
      </c>
      <c r="D20" s="7">
        <f t="shared" ref="D20:AZ20" si="115">D32*D15</f>
        <v>81.151200000000003</v>
      </c>
      <c r="E20" s="7">
        <f t="shared" si="115"/>
        <v>144.324288</v>
      </c>
      <c r="F20" s="7">
        <f t="shared" si="115"/>
        <v>227.31075360000003</v>
      </c>
      <c r="G20" s="7">
        <f t="shared" si="115"/>
        <v>331.22424096000003</v>
      </c>
      <c r="H20" s="7">
        <f t="shared" si="115"/>
        <v>457.22194222118401</v>
      </c>
      <c r="I20" s="7">
        <f t="shared" si="115"/>
        <v>606.50603251881978</v>
      </c>
      <c r="J20" s="7">
        <f t="shared" si="115"/>
        <v>780.32514774750882</v>
      </c>
      <c r="K20" s="7">
        <f t="shared" si="115"/>
        <v>956.0740548978489</v>
      </c>
      <c r="L20" s="7">
        <f t="shared" si="115"/>
        <v>1072.7150895953864</v>
      </c>
      <c r="M20" s="7">
        <f t="shared" si="115"/>
        <v>1094.1693913872941</v>
      </c>
      <c r="N20" s="7">
        <f t="shared" si="115"/>
        <v>1116.0527792150401</v>
      </c>
      <c r="O20" s="7">
        <f t="shared" si="115"/>
        <v>1138.3738347993408</v>
      </c>
      <c r="P20" s="7">
        <f t="shared" si="115"/>
        <v>1161.1413114953277</v>
      </c>
      <c r="Q20" s="7">
        <f t="shared" si="115"/>
        <v>1184.3641377252343</v>
      </c>
      <c r="R20" s="7">
        <f t="shared" si="115"/>
        <v>1208.0514204797389</v>
      </c>
      <c r="S20" s="7">
        <f t="shared" si="115"/>
        <v>1232.2124488893339</v>
      </c>
      <c r="T20" s="7">
        <f t="shared" si="115"/>
        <v>1256.8566978671206</v>
      </c>
      <c r="U20" s="7">
        <f t="shared" si="115"/>
        <v>1281.9938318244631</v>
      </c>
      <c r="V20" s="7">
        <f t="shared" si="115"/>
        <v>1307.6337084609524</v>
      </c>
      <c r="W20" s="7">
        <f t="shared" si="115"/>
        <v>1333.7863826301716</v>
      </c>
      <c r="X20" s="7">
        <f t="shared" si="115"/>
        <v>1360.462110282775</v>
      </c>
      <c r="Y20" s="7">
        <f t="shared" si="115"/>
        <v>1387.6713524884306</v>
      </c>
      <c r="Z20" s="7">
        <f t="shared" si="115"/>
        <v>1415.4247795381991</v>
      </c>
      <c r="AA20" s="7">
        <f t="shared" si="115"/>
        <v>1443.7332751289632</v>
      </c>
      <c r="AB20" s="7">
        <f t="shared" si="115"/>
        <v>1472.6079406315423</v>
      </c>
      <c r="AC20" s="7">
        <f t="shared" si="115"/>
        <v>1502.0600994441731</v>
      </c>
      <c r="AD20" s="7">
        <f t="shared" si="115"/>
        <v>1532.1013014330567</v>
      </c>
      <c r="AE20" s="7">
        <f t="shared" si="115"/>
        <v>1562.7433274617179</v>
      </c>
      <c r="AF20" s="7">
        <f t="shared" si="115"/>
        <v>1593.9981940109524</v>
      </c>
      <c r="AG20" s="7">
        <f t="shared" si="115"/>
        <v>1625.8781578911712</v>
      </c>
      <c r="AH20" s="7">
        <f t="shared" si="115"/>
        <v>1658.395721048995</v>
      </c>
      <c r="AI20" s="7">
        <f t="shared" si="115"/>
        <v>1691.563635469975</v>
      </c>
      <c r="AJ20" s="7">
        <f t="shared" si="115"/>
        <v>1725.3949081793744</v>
      </c>
      <c r="AK20" s="7">
        <f t="shared" si="115"/>
        <v>1759.9028063429619</v>
      </c>
      <c r="AL20" s="7">
        <f t="shared" si="115"/>
        <v>1795.1008624698206</v>
      </c>
      <c r="AM20" s="7">
        <f t="shared" si="115"/>
        <v>1831.0028797192176</v>
      </c>
      <c r="AN20" s="7">
        <f t="shared" si="115"/>
        <v>1867.6229373136021</v>
      </c>
      <c r="AO20" s="7">
        <f t="shared" si="115"/>
        <v>1904.9753960598741</v>
      </c>
      <c r="AP20" s="7">
        <f t="shared" si="115"/>
        <v>1943.0749039810717</v>
      </c>
      <c r="AQ20" s="7">
        <f t="shared" si="115"/>
        <v>1981.9364020606929</v>
      </c>
      <c r="AR20" s="7">
        <f t="shared" si="115"/>
        <v>2021.5751301019068</v>
      </c>
      <c r="AS20" s="7">
        <f t="shared" si="115"/>
        <v>2062.0066327039453</v>
      </c>
      <c r="AT20" s="7">
        <f t="shared" si="115"/>
        <v>2103.2467653580238</v>
      </c>
      <c r="AU20" s="7">
        <f t="shared" si="115"/>
        <v>2145.3117006651842</v>
      </c>
      <c r="AV20" s="7">
        <f t="shared" si="115"/>
        <v>2188.2179346784883</v>
      </c>
      <c r="AW20" s="7">
        <f t="shared" si="115"/>
        <v>2231.9822933720579</v>
      </c>
      <c r="AX20" s="7">
        <f t="shared" si="115"/>
        <v>2276.6219392394992</v>
      </c>
      <c r="AY20" s="7">
        <f t="shared" si="115"/>
        <v>2322.1543780242887</v>
      </c>
      <c r="AZ20" s="7">
        <f t="shared" si="115"/>
        <v>2368.5974655847745</v>
      </c>
    </row>
    <row r="22" spans="1:52" x14ac:dyDescent="0.25">
      <c r="A22" s="2" t="s">
        <v>22</v>
      </c>
    </row>
    <row r="23" spans="1:52" x14ac:dyDescent="0.25">
      <c r="A23" s="7" t="s">
        <v>23</v>
      </c>
      <c r="B23" s="7">
        <v>250</v>
      </c>
      <c r="C23" s="7">
        <v>250</v>
      </c>
      <c r="D23" s="7">
        <v>250</v>
      </c>
      <c r="E23" s="7">
        <v>250</v>
      </c>
      <c r="F23" s="7">
        <v>250</v>
      </c>
      <c r="G23" s="7">
        <v>250</v>
      </c>
      <c r="H23" s="7">
        <v>250</v>
      </c>
      <c r="I23" s="7">
        <v>250</v>
      </c>
      <c r="J23" s="7">
        <v>250</v>
      </c>
      <c r="K23" s="7">
        <v>250</v>
      </c>
      <c r="L23" s="7">
        <v>250</v>
      </c>
      <c r="M23" s="7">
        <v>251</v>
      </c>
      <c r="N23" s="7">
        <v>252</v>
      </c>
      <c r="O23" s="7">
        <v>253</v>
      </c>
      <c r="P23" s="7">
        <v>254</v>
      </c>
      <c r="Q23" s="7">
        <v>255</v>
      </c>
      <c r="R23" s="7">
        <v>256</v>
      </c>
      <c r="S23" s="7">
        <v>257</v>
      </c>
      <c r="T23" s="7">
        <v>258</v>
      </c>
      <c r="U23" s="7">
        <v>259</v>
      </c>
      <c r="V23" s="7">
        <v>260</v>
      </c>
      <c r="W23" s="7">
        <v>261</v>
      </c>
      <c r="X23" s="7">
        <v>262</v>
      </c>
      <c r="Y23" s="7">
        <v>263</v>
      </c>
      <c r="Z23" s="7">
        <v>264</v>
      </c>
      <c r="AA23" s="7">
        <v>265</v>
      </c>
      <c r="AB23" s="7">
        <v>266</v>
      </c>
      <c r="AC23" s="7">
        <v>267</v>
      </c>
      <c r="AD23" s="7">
        <v>268</v>
      </c>
      <c r="AE23" s="7">
        <v>269</v>
      </c>
      <c r="AF23" s="7">
        <v>270</v>
      </c>
      <c r="AG23" s="7">
        <v>271</v>
      </c>
      <c r="AH23" s="7">
        <v>272</v>
      </c>
      <c r="AI23" s="7">
        <v>273</v>
      </c>
      <c r="AJ23" s="7">
        <v>274</v>
      </c>
      <c r="AK23" s="7">
        <v>275</v>
      </c>
      <c r="AL23" s="7">
        <v>276</v>
      </c>
      <c r="AM23" s="7">
        <v>277</v>
      </c>
      <c r="AN23" s="7">
        <v>278</v>
      </c>
      <c r="AO23" s="7">
        <v>279</v>
      </c>
      <c r="AP23" s="7">
        <v>280</v>
      </c>
      <c r="AQ23" s="7">
        <v>281</v>
      </c>
      <c r="AR23" s="7">
        <v>282</v>
      </c>
      <c r="AS23" s="7">
        <v>283</v>
      </c>
      <c r="AT23" s="7">
        <v>284</v>
      </c>
      <c r="AU23" s="7">
        <v>285</v>
      </c>
      <c r="AV23" s="7">
        <v>286</v>
      </c>
      <c r="AW23" s="7">
        <v>287</v>
      </c>
      <c r="AX23" s="7">
        <v>288</v>
      </c>
      <c r="AY23" s="7">
        <v>289</v>
      </c>
      <c r="AZ23" s="7">
        <v>290</v>
      </c>
    </row>
    <row r="24" spans="1:52" x14ac:dyDescent="0.25">
      <c r="A24" s="7" t="s">
        <v>24</v>
      </c>
      <c r="B24" s="7">
        <v>300</v>
      </c>
      <c r="C24" s="7">
        <f>300*C10</f>
        <v>600</v>
      </c>
      <c r="D24" s="7">
        <f t="shared" ref="D24:L24" si="116">300*D10</f>
        <v>900</v>
      </c>
      <c r="E24" s="7">
        <f t="shared" si="116"/>
        <v>1200</v>
      </c>
      <c r="F24" s="7">
        <f t="shared" si="116"/>
        <v>1500</v>
      </c>
      <c r="G24" s="7">
        <f t="shared" si="116"/>
        <v>1800</v>
      </c>
      <c r="H24" s="7">
        <f t="shared" si="116"/>
        <v>2100</v>
      </c>
      <c r="I24" s="7">
        <f t="shared" si="116"/>
        <v>2400</v>
      </c>
      <c r="J24" s="7">
        <f t="shared" si="116"/>
        <v>2700</v>
      </c>
      <c r="K24" s="7">
        <f t="shared" si="116"/>
        <v>3000</v>
      </c>
      <c r="L24" s="7">
        <f t="shared" si="116"/>
        <v>3300</v>
      </c>
      <c r="M24" s="7">
        <f t="shared" ref="M24:AK24" si="117">300*M10</f>
        <v>3300</v>
      </c>
      <c r="N24" s="7">
        <f t="shared" si="117"/>
        <v>3300</v>
      </c>
      <c r="O24" s="7">
        <f t="shared" si="117"/>
        <v>3300</v>
      </c>
      <c r="P24" s="7">
        <f t="shared" si="117"/>
        <v>3300</v>
      </c>
      <c r="Q24" s="7">
        <f t="shared" si="117"/>
        <v>3300</v>
      </c>
      <c r="R24" s="7">
        <f t="shared" si="117"/>
        <v>3300</v>
      </c>
      <c r="S24" s="7">
        <f t="shared" si="117"/>
        <v>3300</v>
      </c>
      <c r="T24" s="7">
        <f t="shared" si="117"/>
        <v>3300</v>
      </c>
      <c r="U24" s="7">
        <f t="shared" si="117"/>
        <v>3300</v>
      </c>
      <c r="V24" s="7">
        <f t="shared" si="117"/>
        <v>3300</v>
      </c>
      <c r="W24" s="7">
        <f t="shared" si="117"/>
        <v>3300</v>
      </c>
      <c r="X24" s="7">
        <f t="shared" si="117"/>
        <v>3300</v>
      </c>
      <c r="Y24" s="7">
        <f t="shared" si="117"/>
        <v>3300</v>
      </c>
      <c r="Z24" s="7">
        <f t="shared" si="117"/>
        <v>3300</v>
      </c>
      <c r="AA24" s="7">
        <f t="shared" si="117"/>
        <v>3300</v>
      </c>
      <c r="AB24" s="7">
        <f t="shared" si="117"/>
        <v>3300</v>
      </c>
      <c r="AC24" s="7">
        <f t="shared" si="117"/>
        <v>3300</v>
      </c>
      <c r="AD24" s="7">
        <f t="shared" si="117"/>
        <v>3300</v>
      </c>
      <c r="AE24" s="7">
        <f t="shared" si="117"/>
        <v>3300</v>
      </c>
      <c r="AF24" s="7">
        <f t="shared" si="117"/>
        <v>3300</v>
      </c>
      <c r="AG24" s="7">
        <f t="shared" si="117"/>
        <v>3300</v>
      </c>
      <c r="AH24" s="7">
        <f t="shared" si="117"/>
        <v>3300</v>
      </c>
      <c r="AI24" s="7">
        <f t="shared" si="117"/>
        <v>3300</v>
      </c>
      <c r="AJ24" s="7">
        <f t="shared" si="117"/>
        <v>3300</v>
      </c>
      <c r="AK24" s="7">
        <f t="shared" si="117"/>
        <v>3300</v>
      </c>
      <c r="AL24" s="7">
        <f t="shared" ref="AL24:AZ24" si="118">300*AL10</f>
        <v>3300</v>
      </c>
      <c r="AM24" s="7">
        <f t="shared" si="118"/>
        <v>3300</v>
      </c>
      <c r="AN24" s="7">
        <f t="shared" si="118"/>
        <v>3300</v>
      </c>
      <c r="AO24" s="7">
        <f t="shared" si="118"/>
        <v>3300</v>
      </c>
      <c r="AP24" s="7">
        <f t="shared" si="118"/>
        <v>3300</v>
      </c>
      <c r="AQ24" s="7">
        <f t="shared" si="118"/>
        <v>3300</v>
      </c>
      <c r="AR24" s="7">
        <f t="shared" si="118"/>
        <v>3300</v>
      </c>
      <c r="AS24" s="7">
        <f t="shared" si="118"/>
        <v>3300</v>
      </c>
      <c r="AT24" s="7">
        <f t="shared" si="118"/>
        <v>3300</v>
      </c>
      <c r="AU24" s="7">
        <f t="shared" si="118"/>
        <v>3300</v>
      </c>
      <c r="AV24" s="7">
        <f t="shared" si="118"/>
        <v>3300</v>
      </c>
      <c r="AW24" s="7">
        <f t="shared" si="118"/>
        <v>3300</v>
      </c>
      <c r="AX24" s="7">
        <f t="shared" si="118"/>
        <v>3300</v>
      </c>
      <c r="AY24" s="7">
        <f t="shared" si="118"/>
        <v>3300</v>
      </c>
      <c r="AZ24" s="7">
        <f t="shared" si="118"/>
        <v>3300</v>
      </c>
    </row>
    <row r="25" spans="1:52" x14ac:dyDescent="0.25">
      <c r="A25" s="8" t="s">
        <v>25</v>
      </c>
      <c r="B25" s="8">
        <v>200</v>
      </c>
      <c r="C25" s="8">
        <f>-C17/C33</f>
        <v>204</v>
      </c>
      <c r="D25" s="8">
        <f t="shared" ref="D25:AZ25" si="119">-D17/D33</f>
        <v>249.696</v>
      </c>
      <c r="E25" s="8">
        <f t="shared" si="119"/>
        <v>282.98879999999997</v>
      </c>
      <c r="F25" s="8">
        <f t="shared" si="119"/>
        <v>270.60804000000002</v>
      </c>
      <c r="G25" s="8">
        <f t="shared" si="119"/>
        <v>264.97939276800003</v>
      </c>
      <c r="H25" s="8">
        <f t="shared" si="119"/>
        <v>262.77123116160004</v>
      </c>
      <c r="I25" s="8">
        <f t="shared" si="119"/>
        <v>262.55672403412115</v>
      </c>
      <c r="J25" s="8">
        <f t="shared" si="119"/>
        <v>301.28384082915403</v>
      </c>
      <c r="K25" s="8">
        <f t="shared" si="119"/>
        <v>341.45501960637461</v>
      </c>
      <c r="L25" s="8">
        <f t="shared" si="119"/>
        <v>383.11253199835227</v>
      </c>
      <c r="M25" s="8">
        <f t="shared" si="119"/>
        <v>390.77478263831932</v>
      </c>
      <c r="N25" s="8">
        <f t="shared" si="119"/>
        <v>398.59027829108572</v>
      </c>
      <c r="O25" s="8">
        <f t="shared" si="119"/>
        <v>406.56208385690741</v>
      </c>
      <c r="P25" s="8">
        <f t="shared" si="119"/>
        <v>414.69332553404558</v>
      </c>
      <c r="Q25" s="8">
        <f t="shared" si="119"/>
        <v>422.98719204472656</v>
      </c>
      <c r="R25" s="8">
        <f t="shared" si="119"/>
        <v>431.44693588562103</v>
      </c>
      <c r="S25" s="8">
        <f t="shared" si="119"/>
        <v>440.07587460333349</v>
      </c>
      <c r="T25" s="8">
        <f t="shared" si="119"/>
        <v>448.87739209540024</v>
      </c>
      <c r="U25" s="8">
        <f t="shared" si="119"/>
        <v>457.85493993730819</v>
      </c>
      <c r="V25" s="8">
        <f t="shared" si="119"/>
        <v>467.01203873605442</v>
      </c>
      <c r="W25" s="8">
        <f t="shared" si="119"/>
        <v>476.35227951077553</v>
      </c>
      <c r="X25" s="8">
        <f t="shared" si="119"/>
        <v>485.87932510099103</v>
      </c>
      <c r="Y25" s="8">
        <f t="shared" si="119"/>
        <v>495.59691160301088</v>
      </c>
      <c r="Z25" s="8">
        <f t="shared" si="119"/>
        <v>505.50884983507109</v>
      </c>
      <c r="AA25" s="8">
        <f t="shared" si="119"/>
        <v>515.61902683177254</v>
      </c>
      <c r="AB25" s="8">
        <f t="shared" si="119"/>
        <v>525.93140736840792</v>
      </c>
      <c r="AC25" s="8">
        <f t="shared" si="119"/>
        <v>536.45003551577611</v>
      </c>
      <c r="AD25" s="8">
        <f t="shared" si="119"/>
        <v>547.17903622609163</v>
      </c>
      <c r="AE25" s="8">
        <f t="shared" si="119"/>
        <v>558.12261695061341</v>
      </c>
      <c r="AF25" s="8">
        <f t="shared" si="119"/>
        <v>569.28506928962577</v>
      </c>
      <c r="AG25" s="8">
        <f t="shared" si="119"/>
        <v>580.67077067541834</v>
      </c>
      <c r="AH25" s="8">
        <f t="shared" si="119"/>
        <v>592.28418608892673</v>
      </c>
      <c r="AI25" s="8">
        <f t="shared" si="119"/>
        <v>604.12986981070537</v>
      </c>
      <c r="AJ25" s="8">
        <f t="shared" si="119"/>
        <v>616.21246720691943</v>
      </c>
      <c r="AK25" s="8">
        <f t="shared" si="119"/>
        <v>628.53671655105779</v>
      </c>
      <c r="AL25" s="8">
        <f t="shared" si="119"/>
        <v>641.10745088207875</v>
      </c>
      <c r="AM25" s="8">
        <f t="shared" si="119"/>
        <v>653.92959989972053</v>
      </c>
      <c r="AN25" s="8">
        <f t="shared" si="119"/>
        <v>667.00819189771494</v>
      </c>
      <c r="AO25" s="8">
        <f t="shared" si="119"/>
        <v>680.34835573566932</v>
      </c>
      <c r="AP25" s="8">
        <f t="shared" si="119"/>
        <v>693.95532285038269</v>
      </c>
      <c r="AQ25" s="8">
        <f t="shared" si="119"/>
        <v>707.83442930739034</v>
      </c>
      <c r="AR25" s="8">
        <f t="shared" si="119"/>
        <v>721.9911178935381</v>
      </c>
      <c r="AS25" s="8">
        <f t="shared" si="119"/>
        <v>736.43094025140897</v>
      </c>
      <c r="AT25" s="8">
        <f t="shared" si="119"/>
        <v>751.15955905643716</v>
      </c>
      <c r="AU25" s="8">
        <f t="shared" si="119"/>
        <v>766.18275023756576</v>
      </c>
      <c r="AV25" s="8">
        <f t="shared" si="119"/>
        <v>781.5064052423171</v>
      </c>
      <c r="AW25" s="8">
        <f t="shared" si="119"/>
        <v>797.13653334716344</v>
      </c>
      <c r="AX25" s="8">
        <f t="shared" si="119"/>
        <v>813.0792640141068</v>
      </c>
      <c r="AY25" s="8">
        <f t="shared" si="119"/>
        <v>829.34084929438882</v>
      </c>
      <c r="AZ25" s="8">
        <f t="shared" si="119"/>
        <v>845.92766628027664</v>
      </c>
    </row>
    <row r="26" spans="1:52" x14ac:dyDescent="0.25">
      <c r="A26" t="s">
        <v>26</v>
      </c>
      <c r="B26" s="7">
        <f>SUM(B23:B25)</f>
        <v>750</v>
      </c>
      <c r="C26" s="7">
        <f t="shared" ref="C26:L26" si="120">SUM(C23:C25)</f>
        <v>1054</v>
      </c>
      <c r="D26" s="7">
        <f t="shared" si="120"/>
        <v>1399.6959999999999</v>
      </c>
      <c r="E26" s="7">
        <f t="shared" si="120"/>
        <v>1732.9888000000001</v>
      </c>
      <c r="F26" s="7">
        <f t="shared" si="120"/>
        <v>2020.6080400000001</v>
      </c>
      <c r="G26" s="7">
        <f t="shared" si="120"/>
        <v>2314.9793927680003</v>
      </c>
      <c r="H26" s="7">
        <f t="shared" si="120"/>
        <v>2612.7712311616001</v>
      </c>
      <c r="I26" s="7">
        <f t="shared" si="120"/>
        <v>2912.5567240341211</v>
      </c>
      <c r="J26" s="7">
        <f t="shared" si="120"/>
        <v>3251.2838408291541</v>
      </c>
      <c r="K26" s="7">
        <f t="shared" si="120"/>
        <v>3591.4550196063747</v>
      </c>
      <c r="L26" s="7">
        <f t="shared" si="120"/>
        <v>3933.1125319983521</v>
      </c>
      <c r="M26" s="7">
        <f t="shared" ref="M26" si="121">SUM(M23:M25)</f>
        <v>3941.7747826383193</v>
      </c>
      <c r="N26" s="7">
        <f t="shared" ref="N26" si="122">SUM(N23:N25)</f>
        <v>3950.5902782910857</v>
      </c>
      <c r="O26" s="7">
        <f t="shared" ref="O26" si="123">SUM(O23:O25)</f>
        <v>3959.5620838569075</v>
      </c>
      <c r="P26" s="7">
        <f t="shared" ref="P26" si="124">SUM(P23:P25)</f>
        <v>3968.6933255340455</v>
      </c>
      <c r="Q26" s="7">
        <f t="shared" ref="Q26" si="125">SUM(Q23:Q25)</f>
        <v>3977.9871920447267</v>
      </c>
      <c r="R26" s="7">
        <f t="shared" ref="R26" si="126">SUM(R23:R25)</f>
        <v>3987.4469358856209</v>
      </c>
      <c r="S26" s="7">
        <f t="shared" ref="S26" si="127">SUM(S23:S25)</f>
        <v>3997.0758746033334</v>
      </c>
      <c r="T26" s="7">
        <f t="shared" ref="T26" si="128">SUM(T23:T25)</f>
        <v>4006.8773920954004</v>
      </c>
      <c r="U26" s="7">
        <f t="shared" ref="U26" si="129">SUM(U23:U25)</f>
        <v>4016.8549399373082</v>
      </c>
      <c r="V26" s="7">
        <f t="shared" ref="V26" si="130">SUM(V23:V25)</f>
        <v>4027.0120387360544</v>
      </c>
      <c r="W26" s="7">
        <f t="shared" ref="W26" si="131">SUM(W23:W25)</f>
        <v>4037.3522795107756</v>
      </c>
      <c r="X26" s="7">
        <f t="shared" ref="X26" si="132">SUM(X23:X25)</f>
        <v>4047.8793251009911</v>
      </c>
      <c r="Y26" s="7">
        <f t="shared" ref="Y26" si="133">SUM(Y23:Y25)</f>
        <v>4058.596911603011</v>
      </c>
      <c r="Z26" s="7">
        <f t="shared" ref="Z26" si="134">SUM(Z23:Z25)</f>
        <v>4069.508849835071</v>
      </c>
      <c r="AA26" s="7">
        <f t="shared" ref="AA26" si="135">SUM(AA23:AA25)</f>
        <v>4080.6190268317723</v>
      </c>
      <c r="AB26" s="7">
        <f t="shared" ref="AB26" si="136">SUM(AB23:AB25)</f>
        <v>4091.9314073684081</v>
      </c>
      <c r="AC26" s="7">
        <f t="shared" ref="AC26" si="137">SUM(AC23:AC25)</f>
        <v>4103.4500355157761</v>
      </c>
      <c r="AD26" s="7">
        <f t="shared" ref="AD26" si="138">SUM(AD23:AD25)</f>
        <v>4115.1790362260917</v>
      </c>
      <c r="AE26" s="7">
        <f t="shared" ref="AE26" si="139">SUM(AE23:AE25)</f>
        <v>4127.1226169506135</v>
      </c>
      <c r="AF26" s="7">
        <f t="shared" ref="AF26" si="140">SUM(AF23:AF25)</f>
        <v>4139.2850692896254</v>
      </c>
      <c r="AG26" s="7">
        <f t="shared" ref="AG26" si="141">SUM(AG23:AG25)</f>
        <v>4151.6707706754187</v>
      </c>
      <c r="AH26" s="7">
        <f t="shared" ref="AH26" si="142">SUM(AH23:AH25)</f>
        <v>4164.2841860889266</v>
      </c>
      <c r="AI26" s="7">
        <f t="shared" ref="AI26" si="143">SUM(AI23:AI25)</f>
        <v>4177.1298698107057</v>
      </c>
      <c r="AJ26" s="7">
        <f t="shared" ref="AJ26" si="144">SUM(AJ23:AJ25)</f>
        <v>4190.2124672069194</v>
      </c>
      <c r="AK26" s="7">
        <f t="shared" ref="AK26" si="145">SUM(AK23:AK25)</f>
        <v>4203.5367165510579</v>
      </c>
      <c r="AL26" s="7">
        <f t="shared" ref="AL26" si="146">SUM(AL23:AL25)</f>
        <v>4217.1074508820784</v>
      </c>
      <c r="AM26" s="7">
        <f t="shared" ref="AM26" si="147">SUM(AM23:AM25)</f>
        <v>4230.9295998997204</v>
      </c>
      <c r="AN26" s="7">
        <f t="shared" ref="AN26" si="148">SUM(AN23:AN25)</f>
        <v>4245.0081918977148</v>
      </c>
      <c r="AO26" s="7">
        <f t="shared" ref="AO26" si="149">SUM(AO23:AO25)</f>
        <v>4259.3483557356694</v>
      </c>
      <c r="AP26" s="7">
        <f t="shared" ref="AP26" si="150">SUM(AP23:AP25)</f>
        <v>4273.9553228503828</v>
      </c>
      <c r="AQ26" s="7">
        <f t="shared" ref="AQ26" si="151">SUM(AQ23:AQ25)</f>
        <v>4288.8344293073906</v>
      </c>
      <c r="AR26" s="7">
        <f t="shared" ref="AR26" si="152">SUM(AR23:AR25)</f>
        <v>4303.9911178935381</v>
      </c>
      <c r="AS26" s="7">
        <f t="shared" ref="AS26" si="153">SUM(AS23:AS25)</f>
        <v>4319.4309402514091</v>
      </c>
      <c r="AT26" s="7">
        <f t="shared" ref="AT26" si="154">SUM(AT23:AT25)</f>
        <v>4335.1595590564375</v>
      </c>
      <c r="AU26" s="7">
        <f t="shared" ref="AU26" si="155">SUM(AU23:AU25)</f>
        <v>4351.1827502375654</v>
      </c>
      <c r="AV26" s="7">
        <f t="shared" ref="AV26" si="156">SUM(AV23:AV25)</f>
        <v>4367.5064052423168</v>
      </c>
      <c r="AW26" s="7">
        <f t="shared" ref="AW26" si="157">SUM(AW23:AW25)</f>
        <v>4384.1365333471631</v>
      </c>
      <c r="AX26" s="7">
        <f t="shared" ref="AX26" si="158">SUM(AX23:AX25)</f>
        <v>4401.0792640141071</v>
      </c>
      <c r="AY26" s="7">
        <f t="shared" ref="AY26" si="159">SUM(AY23:AY25)</f>
        <v>4418.340849294389</v>
      </c>
      <c r="AZ26" s="7">
        <f t="shared" ref="AZ26" si="160">SUM(AZ23:AZ25)</f>
        <v>4435.9276662802768</v>
      </c>
    </row>
    <row r="28" spans="1:52" x14ac:dyDescent="0.25">
      <c r="A28" t="s">
        <v>27</v>
      </c>
      <c r="B28" s="7">
        <f>B24+B25</f>
        <v>500</v>
      </c>
      <c r="C28" s="7">
        <f t="shared" ref="C28:L28" si="161">C24+C25</f>
        <v>804</v>
      </c>
      <c r="D28" s="7">
        <f t="shared" si="161"/>
        <v>1149.6959999999999</v>
      </c>
      <c r="E28" s="7">
        <f t="shared" si="161"/>
        <v>1482.9888000000001</v>
      </c>
      <c r="F28" s="7">
        <f t="shared" si="161"/>
        <v>1770.6080400000001</v>
      </c>
      <c r="G28" s="7">
        <f t="shared" si="161"/>
        <v>2064.9793927680003</v>
      </c>
      <c r="H28" s="7">
        <f t="shared" si="161"/>
        <v>2362.7712311616001</v>
      </c>
      <c r="I28" s="7">
        <f t="shared" si="161"/>
        <v>2662.5567240341211</v>
      </c>
      <c r="J28" s="7">
        <f t="shared" si="161"/>
        <v>3001.2838408291541</v>
      </c>
      <c r="K28" s="7">
        <f t="shared" si="161"/>
        <v>3341.4550196063747</v>
      </c>
      <c r="L28" s="7">
        <f t="shared" si="161"/>
        <v>3683.1125319983521</v>
      </c>
      <c r="M28" s="7">
        <f t="shared" ref="M28:AK28" si="162">M24+M25</f>
        <v>3690.7747826383193</v>
      </c>
      <c r="N28" s="7">
        <f t="shared" si="162"/>
        <v>3698.5902782910857</v>
      </c>
      <c r="O28" s="7">
        <f t="shared" si="162"/>
        <v>3706.5620838569075</v>
      </c>
      <c r="P28" s="7">
        <f t="shared" si="162"/>
        <v>3714.6933255340455</v>
      </c>
      <c r="Q28" s="7">
        <f t="shared" si="162"/>
        <v>3722.9871920447267</v>
      </c>
      <c r="R28" s="7">
        <f t="shared" si="162"/>
        <v>3731.4469358856209</v>
      </c>
      <c r="S28" s="7">
        <f t="shared" si="162"/>
        <v>3740.0758746033334</v>
      </c>
      <c r="T28" s="7">
        <f t="shared" si="162"/>
        <v>3748.8773920954004</v>
      </c>
      <c r="U28" s="7">
        <f t="shared" si="162"/>
        <v>3757.8549399373082</v>
      </c>
      <c r="V28" s="7">
        <f t="shared" si="162"/>
        <v>3767.0120387360544</v>
      </c>
      <c r="W28" s="7">
        <f t="shared" si="162"/>
        <v>3776.3522795107756</v>
      </c>
      <c r="X28" s="7">
        <f t="shared" si="162"/>
        <v>3785.8793251009911</v>
      </c>
      <c r="Y28" s="7">
        <f t="shared" si="162"/>
        <v>3795.596911603011</v>
      </c>
      <c r="Z28" s="7">
        <f t="shared" si="162"/>
        <v>3805.508849835071</v>
      </c>
      <c r="AA28" s="7">
        <f t="shared" si="162"/>
        <v>3815.6190268317723</v>
      </c>
      <c r="AB28" s="7">
        <f t="shared" si="162"/>
        <v>3825.9314073684081</v>
      </c>
      <c r="AC28" s="7">
        <f t="shared" si="162"/>
        <v>3836.4500355157761</v>
      </c>
      <c r="AD28" s="7">
        <f t="shared" si="162"/>
        <v>3847.1790362260917</v>
      </c>
      <c r="AE28" s="7">
        <f t="shared" si="162"/>
        <v>3858.1226169506135</v>
      </c>
      <c r="AF28" s="7">
        <f t="shared" si="162"/>
        <v>3869.2850692896259</v>
      </c>
      <c r="AG28" s="7">
        <f t="shared" si="162"/>
        <v>3880.6707706754182</v>
      </c>
      <c r="AH28" s="7">
        <f t="shared" si="162"/>
        <v>3892.2841860889266</v>
      </c>
      <c r="AI28" s="7">
        <f t="shared" si="162"/>
        <v>3904.1298698107053</v>
      </c>
      <c r="AJ28" s="7">
        <f t="shared" si="162"/>
        <v>3916.2124672069194</v>
      </c>
      <c r="AK28" s="7">
        <f t="shared" si="162"/>
        <v>3928.5367165510579</v>
      </c>
      <c r="AL28" s="7">
        <f t="shared" ref="AL28:AZ28" si="163">AL24+AL25</f>
        <v>3941.1074508820789</v>
      </c>
      <c r="AM28" s="7">
        <f t="shared" si="163"/>
        <v>3953.9295998997204</v>
      </c>
      <c r="AN28" s="7">
        <f t="shared" si="163"/>
        <v>3967.0081918977148</v>
      </c>
      <c r="AO28" s="7">
        <f t="shared" si="163"/>
        <v>3980.3483557356694</v>
      </c>
      <c r="AP28" s="7">
        <f t="shared" si="163"/>
        <v>3993.9553228503828</v>
      </c>
      <c r="AQ28" s="7">
        <f t="shared" si="163"/>
        <v>4007.8344293073906</v>
      </c>
      <c r="AR28" s="7">
        <f t="shared" si="163"/>
        <v>4021.9911178935381</v>
      </c>
      <c r="AS28" s="7">
        <f t="shared" si="163"/>
        <v>4036.4309402514091</v>
      </c>
      <c r="AT28" s="7">
        <f t="shared" si="163"/>
        <v>4051.159559056437</v>
      </c>
      <c r="AU28" s="7">
        <f t="shared" si="163"/>
        <v>4066.1827502375659</v>
      </c>
      <c r="AV28" s="7">
        <f t="shared" si="163"/>
        <v>4081.5064052423172</v>
      </c>
      <c r="AW28" s="7">
        <f t="shared" si="163"/>
        <v>4097.1365333471631</v>
      </c>
      <c r="AX28" s="7">
        <f t="shared" si="163"/>
        <v>4113.0792640141071</v>
      </c>
      <c r="AY28" s="7">
        <f t="shared" si="163"/>
        <v>4129.340849294389</v>
      </c>
      <c r="AZ28" s="7">
        <f t="shared" si="163"/>
        <v>4145.9276662802768</v>
      </c>
    </row>
    <row r="30" spans="1:52" x14ac:dyDescent="0.25">
      <c r="A30" s="2" t="s">
        <v>28</v>
      </c>
    </row>
    <row r="31" spans="1:52" x14ac:dyDescent="0.25">
      <c r="A31" t="s">
        <v>29</v>
      </c>
      <c r="B31" s="3">
        <f>(B15+B17)/B15</f>
        <v>0.75</v>
      </c>
      <c r="C31" s="3">
        <f t="shared" ref="C31:L31" si="164">(C15+C17)/C15</f>
        <v>0.75</v>
      </c>
      <c r="D31" s="3">
        <f t="shared" si="164"/>
        <v>0.75</v>
      </c>
      <c r="E31" s="3">
        <f t="shared" si="164"/>
        <v>0.75</v>
      </c>
      <c r="F31" s="3">
        <f t="shared" si="164"/>
        <v>0.75</v>
      </c>
      <c r="G31" s="3">
        <f t="shared" si="164"/>
        <v>0.75</v>
      </c>
      <c r="H31" s="3">
        <f t="shared" si="164"/>
        <v>0.75000000000000011</v>
      </c>
      <c r="I31" s="3">
        <f t="shared" si="164"/>
        <v>0.75</v>
      </c>
      <c r="J31" s="3">
        <f t="shared" si="164"/>
        <v>0.75</v>
      </c>
      <c r="K31" s="3">
        <f t="shared" si="164"/>
        <v>0.75</v>
      </c>
      <c r="L31" s="3">
        <f t="shared" si="164"/>
        <v>0.75</v>
      </c>
      <c r="M31" s="3">
        <f t="shared" ref="M31:AK31" si="165">(M15+M17)/M15</f>
        <v>0.75</v>
      </c>
      <c r="N31" s="3">
        <f t="shared" si="165"/>
        <v>0.75</v>
      </c>
      <c r="O31" s="3">
        <f t="shared" si="165"/>
        <v>0.75</v>
      </c>
      <c r="P31" s="3">
        <f t="shared" si="165"/>
        <v>0.75</v>
      </c>
      <c r="Q31" s="3">
        <f t="shared" si="165"/>
        <v>0.75</v>
      </c>
      <c r="R31" s="3">
        <f t="shared" si="165"/>
        <v>0.74999999999999989</v>
      </c>
      <c r="S31" s="3">
        <f t="shared" si="165"/>
        <v>0.75</v>
      </c>
      <c r="T31" s="3">
        <f t="shared" si="165"/>
        <v>0.74999999999999989</v>
      </c>
      <c r="U31" s="3">
        <f t="shared" si="165"/>
        <v>0.74999999999999989</v>
      </c>
      <c r="V31" s="3">
        <f t="shared" si="165"/>
        <v>0.75000000000000011</v>
      </c>
      <c r="W31" s="3">
        <f t="shared" si="165"/>
        <v>0.75</v>
      </c>
      <c r="X31" s="3">
        <f t="shared" si="165"/>
        <v>0.75</v>
      </c>
      <c r="Y31" s="3">
        <f t="shared" si="165"/>
        <v>0.75</v>
      </c>
      <c r="Z31" s="3">
        <f t="shared" si="165"/>
        <v>0.75</v>
      </c>
      <c r="AA31" s="3">
        <f t="shared" si="165"/>
        <v>0.75</v>
      </c>
      <c r="AB31" s="3">
        <f t="shared" si="165"/>
        <v>0.75</v>
      </c>
      <c r="AC31" s="3">
        <f t="shared" si="165"/>
        <v>0.75</v>
      </c>
      <c r="AD31" s="3">
        <f t="shared" si="165"/>
        <v>0.75</v>
      </c>
      <c r="AE31" s="3">
        <f t="shared" si="165"/>
        <v>0.75</v>
      </c>
      <c r="AF31" s="3">
        <f t="shared" si="165"/>
        <v>0.75</v>
      </c>
      <c r="AG31" s="3">
        <f t="shared" si="165"/>
        <v>0.74999999999999989</v>
      </c>
      <c r="AH31" s="3">
        <f t="shared" si="165"/>
        <v>0.75</v>
      </c>
      <c r="AI31" s="3">
        <f t="shared" si="165"/>
        <v>0.75</v>
      </c>
      <c r="AJ31" s="3">
        <f t="shared" si="165"/>
        <v>0.75</v>
      </c>
      <c r="AK31" s="3">
        <f t="shared" si="165"/>
        <v>0.75</v>
      </c>
      <c r="AL31" s="3">
        <f t="shared" ref="AL31:AZ31" si="166">(AL15+AL17)/AL15</f>
        <v>0.75</v>
      </c>
      <c r="AM31" s="3">
        <f t="shared" si="166"/>
        <v>0.75</v>
      </c>
      <c r="AN31" s="3">
        <f t="shared" si="166"/>
        <v>0.75</v>
      </c>
      <c r="AO31" s="3">
        <f t="shared" si="166"/>
        <v>0.75</v>
      </c>
      <c r="AP31" s="3">
        <f t="shared" si="166"/>
        <v>0.75</v>
      </c>
      <c r="AQ31" s="3">
        <f t="shared" si="166"/>
        <v>0.75</v>
      </c>
      <c r="AR31" s="3">
        <f t="shared" si="166"/>
        <v>0.75</v>
      </c>
      <c r="AS31" s="3">
        <f t="shared" si="166"/>
        <v>0.75</v>
      </c>
      <c r="AT31" s="3">
        <f t="shared" si="166"/>
        <v>0.75</v>
      </c>
      <c r="AU31" s="3">
        <f t="shared" si="166"/>
        <v>0.75</v>
      </c>
      <c r="AV31" s="3">
        <f t="shared" si="166"/>
        <v>0.75</v>
      </c>
      <c r="AW31" s="3">
        <f t="shared" si="166"/>
        <v>0.75000000000000011</v>
      </c>
      <c r="AX31" s="3">
        <f t="shared" si="166"/>
        <v>0.74999999999999989</v>
      </c>
      <c r="AY31" s="3">
        <f t="shared" si="166"/>
        <v>0.75000000000000011</v>
      </c>
      <c r="AZ31" s="3">
        <f t="shared" si="166"/>
        <v>0.75</v>
      </c>
    </row>
    <row r="32" spans="1:52" x14ac:dyDescent="0.25">
      <c r="A32" t="s">
        <v>30</v>
      </c>
      <c r="B32" s="3">
        <f>B20/B15</f>
        <v>1.2500000000000001E-2</v>
      </c>
      <c r="C32" s="3">
        <f>+MIN(B32+1%,$B$5)</f>
        <v>2.2499999999999999E-2</v>
      </c>
      <c r="D32" s="3">
        <f t="shared" ref="D32:K32" si="167">+MIN(C32+1%,$B$5)</f>
        <v>3.2500000000000001E-2</v>
      </c>
      <c r="E32" s="3">
        <f t="shared" si="167"/>
        <v>4.2500000000000003E-2</v>
      </c>
      <c r="F32" s="3">
        <f t="shared" si="167"/>
        <v>5.2500000000000005E-2</v>
      </c>
      <c r="G32" s="3">
        <f t="shared" si="167"/>
        <v>6.25E-2</v>
      </c>
      <c r="H32" s="3">
        <f t="shared" si="167"/>
        <v>7.2499999999999995E-2</v>
      </c>
      <c r="I32" s="3">
        <f t="shared" si="167"/>
        <v>8.249999999999999E-2</v>
      </c>
      <c r="J32" s="3">
        <f t="shared" si="167"/>
        <v>9.2499999999999985E-2</v>
      </c>
      <c r="K32" s="3">
        <f t="shared" si="167"/>
        <v>0.1</v>
      </c>
      <c r="L32" s="3">
        <f>$B$5</f>
        <v>0.1</v>
      </c>
      <c r="M32" s="3">
        <f t="shared" ref="L32:AZ32" si="168">$B$5</f>
        <v>0.1</v>
      </c>
      <c r="N32" s="3">
        <f t="shared" si="168"/>
        <v>0.1</v>
      </c>
      <c r="O32" s="3">
        <f t="shared" si="168"/>
        <v>0.1</v>
      </c>
      <c r="P32" s="3">
        <f t="shared" si="168"/>
        <v>0.1</v>
      </c>
      <c r="Q32" s="3">
        <f t="shared" si="168"/>
        <v>0.1</v>
      </c>
      <c r="R32" s="3">
        <f t="shared" si="168"/>
        <v>0.1</v>
      </c>
      <c r="S32" s="3">
        <f t="shared" si="168"/>
        <v>0.1</v>
      </c>
      <c r="T32" s="3">
        <f t="shared" si="168"/>
        <v>0.1</v>
      </c>
      <c r="U32" s="3">
        <f t="shared" si="168"/>
        <v>0.1</v>
      </c>
      <c r="V32" s="3">
        <f t="shared" si="168"/>
        <v>0.1</v>
      </c>
      <c r="W32" s="3">
        <f t="shared" si="168"/>
        <v>0.1</v>
      </c>
      <c r="X32" s="3">
        <f t="shared" si="168"/>
        <v>0.1</v>
      </c>
      <c r="Y32" s="3">
        <f t="shared" si="168"/>
        <v>0.1</v>
      </c>
      <c r="Z32" s="3">
        <f t="shared" si="168"/>
        <v>0.1</v>
      </c>
      <c r="AA32" s="3">
        <f t="shared" si="168"/>
        <v>0.1</v>
      </c>
      <c r="AB32" s="3">
        <f t="shared" si="168"/>
        <v>0.1</v>
      </c>
      <c r="AC32" s="3">
        <f t="shared" si="168"/>
        <v>0.1</v>
      </c>
      <c r="AD32" s="3">
        <f t="shared" si="168"/>
        <v>0.1</v>
      </c>
      <c r="AE32" s="3">
        <f t="shared" si="168"/>
        <v>0.1</v>
      </c>
      <c r="AF32" s="3">
        <f t="shared" si="168"/>
        <v>0.1</v>
      </c>
      <c r="AG32" s="3">
        <f t="shared" si="168"/>
        <v>0.1</v>
      </c>
      <c r="AH32" s="3">
        <f t="shared" si="168"/>
        <v>0.1</v>
      </c>
      <c r="AI32" s="3">
        <f t="shared" si="168"/>
        <v>0.1</v>
      </c>
      <c r="AJ32" s="3">
        <f t="shared" si="168"/>
        <v>0.1</v>
      </c>
      <c r="AK32" s="3">
        <f t="shared" si="168"/>
        <v>0.1</v>
      </c>
      <c r="AL32" s="3">
        <f t="shared" si="168"/>
        <v>0.1</v>
      </c>
      <c r="AM32" s="3">
        <f t="shared" si="168"/>
        <v>0.1</v>
      </c>
      <c r="AN32" s="3">
        <f t="shared" si="168"/>
        <v>0.1</v>
      </c>
      <c r="AO32" s="3">
        <f t="shared" si="168"/>
        <v>0.1</v>
      </c>
      <c r="AP32" s="3">
        <f t="shared" si="168"/>
        <v>0.1</v>
      </c>
      <c r="AQ32" s="3">
        <f t="shared" si="168"/>
        <v>0.1</v>
      </c>
      <c r="AR32" s="3">
        <f t="shared" si="168"/>
        <v>0.1</v>
      </c>
      <c r="AS32" s="3">
        <f t="shared" si="168"/>
        <v>0.1</v>
      </c>
      <c r="AT32" s="3">
        <f t="shared" si="168"/>
        <v>0.1</v>
      </c>
      <c r="AU32" s="3">
        <f t="shared" si="168"/>
        <v>0.1</v>
      </c>
      <c r="AV32" s="3">
        <f t="shared" si="168"/>
        <v>0.1</v>
      </c>
      <c r="AW32" s="3">
        <f t="shared" si="168"/>
        <v>0.1</v>
      </c>
      <c r="AX32" s="3">
        <f t="shared" si="168"/>
        <v>0.1</v>
      </c>
      <c r="AY32" s="3">
        <f t="shared" si="168"/>
        <v>0.1</v>
      </c>
      <c r="AZ32" s="3">
        <f t="shared" si="168"/>
        <v>0.1</v>
      </c>
    </row>
    <row r="33" spans="1:52" x14ac:dyDescent="0.25">
      <c r="A33" t="s">
        <v>31</v>
      </c>
      <c r="B33" s="6">
        <f>-B17/B25</f>
        <v>1</v>
      </c>
      <c r="C33" s="6">
        <v>2</v>
      </c>
      <c r="D33" s="6">
        <v>2.5</v>
      </c>
      <c r="E33" s="6">
        <v>3</v>
      </c>
      <c r="F33" s="6">
        <v>4</v>
      </c>
      <c r="G33" s="6">
        <v>5</v>
      </c>
      <c r="H33" s="6">
        <v>6</v>
      </c>
      <c r="I33" s="6">
        <v>7</v>
      </c>
      <c r="J33" s="6">
        <v>7</v>
      </c>
      <c r="K33" s="6">
        <v>7</v>
      </c>
      <c r="L33" s="6">
        <v>7</v>
      </c>
      <c r="M33" s="6">
        <v>7</v>
      </c>
      <c r="N33" s="6">
        <v>7</v>
      </c>
      <c r="O33" s="6">
        <v>7</v>
      </c>
      <c r="P33" s="6">
        <v>7</v>
      </c>
      <c r="Q33" s="6">
        <v>7</v>
      </c>
      <c r="R33" s="6">
        <v>7</v>
      </c>
      <c r="S33" s="6">
        <v>7</v>
      </c>
      <c r="T33" s="6">
        <v>7</v>
      </c>
      <c r="U33" s="6">
        <v>7</v>
      </c>
      <c r="V33" s="6">
        <v>7</v>
      </c>
      <c r="W33" s="6">
        <v>7</v>
      </c>
      <c r="X33" s="6">
        <v>7</v>
      </c>
      <c r="Y33" s="6">
        <v>7</v>
      </c>
      <c r="Z33" s="6">
        <v>7</v>
      </c>
      <c r="AA33" s="6">
        <v>7</v>
      </c>
      <c r="AB33" s="6">
        <v>7</v>
      </c>
      <c r="AC33" s="6">
        <v>7</v>
      </c>
      <c r="AD33" s="6">
        <v>7</v>
      </c>
      <c r="AE33" s="6">
        <v>7</v>
      </c>
      <c r="AF33" s="6">
        <v>7</v>
      </c>
      <c r="AG33" s="6">
        <v>7</v>
      </c>
      <c r="AH33" s="6">
        <v>7</v>
      </c>
      <c r="AI33" s="6">
        <v>7</v>
      </c>
      <c r="AJ33" s="6">
        <v>7</v>
      </c>
      <c r="AK33" s="6">
        <v>7</v>
      </c>
      <c r="AL33" s="6">
        <v>7</v>
      </c>
      <c r="AM33" s="6">
        <v>7</v>
      </c>
      <c r="AN33" s="6">
        <v>7</v>
      </c>
      <c r="AO33" s="6">
        <v>7</v>
      </c>
      <c r="AP33" s="6">
        <v>7</v>
      </c>
      <c r="AQ33" s="6">
        <v>7</v>
      </c>
      <c r="AR33" s="6">
        <v>7</v>
      </c>
      <c r="AS33" s="6">
        <v>7</v>
      </c>
      <c r="AT33" s="6">
        <v>7</v>
      </c>
      <c r="AU33" s="6">
        <v>7</v>
      </c>
      <c r="AV33" s="6">
        <v>7</v>
      </c>
      <c r="AW33" s="6">
        <v>7</v>
      </c>
      <c r="AX33" s="6">
        <v>7</v>
      </c>
      <c r="AY33" s="6">
        <v>7</v>
      </c>
      <c r="AZ33" s="6">
        <v>7</v>
      </c>
    </row>
    <row r="34" spans="1:52" x14ac:dyDescent="0.25">
      <c r="A34" t="s">
        <v>32</v>
      </c>
      <c r="B34" s="3">
        <f>B20/B28</f>
        <v>0.02</v>
      </c>
      <c r="C34" s="3">
        <f t="shared" ref="C34:L34" si="169">C20/C28</f>
        <v>4.5671641791044777E-2</v>
      </c>
      <c r="D34" s="3">
        <f t="shared" si="169"/>
        <v>7.0584919839679364E-2</v>
      </c>
      <c r="E34" s="3">
        <f t="shared" si="169"/>
        <v>9.7319877264076426E-2</v>
      </c>
      <c r="F34" s="3">
        <f t="shared" si="169"/>
        <v>0.12838005276424702</v>
      </c>
      <c r="G34" s="3">
        <f t="shared" si="169"/>
        <v>0.1604007488500942</v>
      </c>
      <c r="H34" s="3">
        <f t="shared" si="169"/>
        <v>0.19351088086357043</v>
      </c>
      <c r="I34" s="3">
        <f t="shared" si="169"/>
        <v>0.22779083992617591</v>
      </c>
      <c r="J34" s="3">
        <f t="shared" si="169"/>
        <v>0.25999711761081923</v>
      </c>
      <c r="K34" s="3">
        <f t="shared" si="169"/>
        <v>0.28612507105077684</v>
      </c>
      <c r="L34" s="3">
        <f t="shared" si="169"/>
        <v>0.29125232538397672</v>
      </c>
      <c r="M34" s="3">
        <f t="shared" ref="M34:AK34" si="170">M20/M28</f>
        <v>0.29646062299286013</v>
      </c>
      <c r="N34" s="3">
        <f t="shared" si="170"/>
        <v>0.30175085512059108</v>
      </c>
      <c r="O34" s="3">
        <f t="shared" si="170"/>
        <v>0.30712390863686606</v>
      </c>
      <c r="P34" s="3">
        <f t="shared" si="170"/>
        <v>0.3125806654115641</v>
      </c>
      <c r="Q34" s="3">
        <f t="shared" si="170"/>
        <v>0.31812200167005189</v>
      </c>
      <c r="R34" s="3">
        <f t="shared" si="170"/>
        <v>0.32374878733014067</v>
      </c>
      <c r="S34" s="3">
        <f t="shared" si="170"/>
        <v>0.32946188532071435</v>
      </c>
      <c r="T34" s="3">
        <f t="shared" si="170"/>
        <v>0.33526215088208372</v>
      </c>
      <c r="U34" s="3">
        <f t="shared" si="170"/>
        <v>0.34115043084815039</v>
      </c>
      <c r="V34" s="3">
        <f t="shared" si="170"/>
        <v>0.34712756291049784</v>
      </c>
      <c r="W34" s="3">
        <f t="shared" si="170"/>
        <v>0.35319437486456184</v>
      </c>
      <c r="X34" s="3">
        <f t="shared" si="170"/>
        <v>0.35935168383806942</v>
      </c>
      <c r="Y34" s="3">
        <f t="shared" si="170"/>
        <v>0.36560029550197132</v>
      </c>
      <c r="Z34" s="3">
        <f t="shared" si="170"/>
        <v>0.37194100326413454</v>
      </c>
      <c r="AA34" s="3">
        <f t="shared" si="170"/>
        <v>0.37837458744610047</v>
      </c>
      <c r="AB34" s="3">
        <f t="shared" si="170"/>
        <v>0.3849018144432565</v>
      </c>
      <c r="AC34" s="3">
        <f t="shared" si="170"/>
        <v>0.39152343586881477</v>
      </c>
      <c r="AD34" s="3">
        <f t="shared" si="170"/>
        <v>0.39824018768203173</v>
      </c>
      <c r="AE34" s="3">
        <f t="shared" si="170"/>
        <v>0.40505278930115507</v>
      </c>
      <c r="AF34" s="3">
        <f t="shared" si="170"/>
        <v>0.41196194270162667</v>
      </c>
      <c r="AG34" s="3">
        <f t="shared" si="170"/>
        <v>0.41896833150012164</v>
      </c>
      <c r="AH34" s="3">
        <f t="shared" si="170"/>
        <v>0.4260726200250543</v>
      </c>
      <c r="AI34" s="3">
        <f t="shared" si="170"/>
        <v>0.43327545237422949</v>
      </c>
      <c r="AJ34" s="3">
        <f t="shared" si="170"/>
        <v>0.44057745146037564</v>
      </c>
      <c r="AK34" s="3">
        <f t="shared" si="170"/>
        <v>0.44797921804534291</v>
      </c>
      <c r="AL34" s="3">
        <f t="shared" ref="AL34:AZ34" si="171">AL20/AL28</f>
        <v>0.45548132976380795</v>
      </c>
      <c r="AM34" s="3">
        <f t="shared" si="171"/>
        <v>0.46308434013738015</v>
      </c>
      <c r="AN34" s="3">
        <f t="shared" si="171"/>
        <v>0.47078877758005816</v>
      </c>
      <c r="AO34" s="3">
        <f t="shared" si="171"/>
        <v>0.47859514439604528</v>
      </c>
      <c r="AP34" s="3">
        <f t="shared" si="171"/>
        <v>0.48650391577098295</v>
      </c>
      <c r="AQ34" s="3">
        <f t="shared" si="171"/>
        <v>0.49451553875772236</v>
      </c>
      <c r="AR34" s="3">
        <f t="shared" si="171"/>
        <v>0.50263043125780915</v>
      </c>
      <c r="AS34" s="3">
        <f t="shared" si="171"/>
        <v>0.51084898099991105</v>
      </c>
      <c r="AT34" s="3">
        <f t="shared" si="171"/>
        <v>0.51917154451647785</v>
      </c>
      <c r="AU34" s="3">
        <f t="shared" si="171"/>
        <v>0.52759844611997453</v>
      </c>
      <c r="AV34" s="3">
        <f t="shared" si="171"/>
        <v>0.53612997688008646</v>
      </c>
      <c r="AW34" s="3">
        <f t="shared" si="171"/>
        <v>0.54476639360334811</v>
      </c>
      <c r="AX34" s="3">
        <f t="shared" si="171"/>
        <v>0.55350791781670139</v>
      </c>
      <c r="AY34" s="3">
        <f t="shared" si="171"/>
        <v>0.5623547347565393</v>
      </c>
      <c r="AZ34" s="3">
        <f t="shared" si="171"/>
        <v>0.57130699236484228</v>
      </c>
    </row>
    <row r="36" spans="1:52" x14ac:dyDescent="0.25">
      <c r="A36" s="2" t="s">
        <v>36</v>
      </c>
    </row>
    <row r="37" spans="1:52" x14ac:dyDescent="0.25">
      <c r="A37" t="s">
        <v>37</v>
      </c>
      <c r="B37" s="7">
        <f>-B28</f>
        <v>-500</v>
      </c>
      <c r="C37" s="7">
        <f>-(C28-B28)</f>
        <v>-304</v>
      </c>
      <c r="D37" s="7">
        <f t="shared" ref="D37:L37" si="172">-(D28-C28)</f>
        <v>-345.69599999999991</v>
      </c>
      <c r="E37" s="7">
        <f t="shared" si="172"/>
        <v>-333.29280000000017</v>
      </c>
      <c r="F37" s="7">
        <f t="shared" si="172"/>
        <v>-287.61923999999999</v>
      </c>
      <c r="G37" s="7">
        <f t="shared" si="172"/>
        <v>-294.37135276800018</v>
      </c>
      <c r="H37" s="7">
        <f t="shared" si="172"/>
        <v>-297.79183839359985</v>
      </c>
      <c r="I37" s="7">
        <f t="shared" si="172"/>
        <v>-299.78549287252099</v>
      </c>
      <c r="J37" s="7">
        <f t="shared" si="172"/>
        <v>-338.727116795033</v>
      </c>
      <c r="K37" s="7">
        <f t="shared" si="172"/>
        <v>-340.17117877722058</v>
      </c>
      <c r="L37" s="7">
        <f t="shared" si="172"/>
        <v>-341.65751239197743</v>
      </c>
      <c r="M37" s="7">
        <f t="shared" ref="M37:AK37" si="173">-(M28-L28)</f>
        <v>-7.6622506399671693</v>
      </c>
      <c r="N37" s="7">
        <f t="shared" si="173"/>
        <v>-7.8154956527664581</v>
      </c>
      <c r="O37" s="7">
        <f t="shared" si="173"/>
        <v>-7.9718055658217963</v>
      </c>
      <c r="P37" s="7">
        <f t="shared" si="173"/>
        <v>-8.1312416771379503</v>
      </c>
      <c r="Q37" s="7">
        <f t="shared" si="173"/>
        <v>-8.293866510681255</v>
      </c>
      <c r="R37" s="7">
        <f t="shared" si="173"/>
        <v>-8.4597438408941343</v>
      </c>
      <c r="S37" s="7">
        <f t="shared" si="173"/>
        <v>-8.6289387177125718</v>
      </c>
      <c r="T37" s="7">
        <f t="shared" si="173"/>
        <v>-8.8015174920669779</v>
      </c>
      <c r="U37" s="7">
        <f t="shared" si="173"/>
        <v>-8.9775478419078354</v>
      </c>
      <c r="V37" s="7">
        <f t="shared" si="173"/>
        <v>-9.1570987987461194</v>
      </c>
      <c r="W37" s="7">
        <f t="shared" si="173"/>
        <v>-9.3402407747212237</v>
      </c>
      <c r="X37" s="7">
        <f t="shared" si="173"/>
        <v>-9.5270455902154936</v>
      </c>
      <c r="Y37" s="7">
        <f t="shared" si="173"/>
        <v>-9.7175865020199126</v>
      </c>
      <c r="Z37" s="7">
        <f t="shared" si="173"/>
        <v>-9.911938232060038</v>
      </c>
      <c r="AA37" s="7">
        <f t="shared" si="173"/>
        <v>-10.110176996701284</v>
      </c>
      <c r="AB37" s="7">
        <f t="shared" si="173"/>
        <v>-10.312380536635828</v>
      </c>
      <c r="AC37" s="7">
        <f t="shared" si="173"/>
        <v>-10.518628147367963</v>
      </c>
      <c r="AD37" s="7">
        <f t="shared" si="173"/>
        <v>-10.729000710315631</v>
      </c>
      <c r="AE37" s="7">
        <f t="shared" si="173"/>
        <v>-10.94358072452178</v>
      </c>
      <c r="AF37" s="7">
        <f t="shared" si="173"/>
        <v>-11.162452339012361</v>
      </c>
      <c r="AG37" s="7">
        <f t="shared" si="173"/>
        <v>-11.385701385792345</v>
      </c>
      <c r="AH37" s="7">
        <f t="shared" si="173"/>
        <v>-11.613415413508392</v>
      </c>
      <c r="AI37" s="7">
        <f t="shared" si="173"/>
        <v>-11.845683721778641</v>
      </c>
      <c r="AJ37" s="7">
        <f t="shared" si="173"/>
        <v>-12.082597396214169</v>
      </c>
      <c r="AK37" s="7">
        <f t="shared" si="173"/>
        <v>-12.32424934413848</v>
      </c>
      <c r="AL37" s="7">
        <f t="shared" ref="AL37:AZ37" si="174">-(AL28-AK28)</f>
        <v>-12.570734331020958</v>
      </c>
      <c r="AM37" s="7">
        <f t="shared" si="174"/>
        <v>-12.82214901764155</v>
      </c>
      <c r="AN37" s="7">
        <f t="shared" si="174"/>
        <v>-13.078591997994408</v>
      </c>
      <c r="AO37" s="7">
        <f t="shared" si="174"/>
        <v>-13.340163837954606</v>
      </c>
      <c r="AP37" s="7">
        <f t="shared" si="174"/>
        <v>-13.60696711471337</v>
      </c>
      <c r="AQ37" s="7">
        <f t="shared" si="174"/>
        <v>-13.879106457007765</v>
      </c>
      <c r="AR37" s="7">
        <f t="shared" si="174"/>
        <v>-14.156688586147538</v>
      </c>
      <c r="AS37" s="7">
        <f t="shared" si="174"/>
        <v>-14.43982235787098</v>
      </c>
      <c r="AT37" s="7">
        <f t="shared" si="174"/>
        <v>-14.728618805027963</v>
      </c>
      <c r="AU37" s="7">
        <f t="shared" si="174"/>
        <v>-15.023191181128823</v>
      </c>
      <c r="AV37" s="7">
        <f t="shared" si="174"/>
        <v>-15.323655004751345</v>
      </c>
      <c r="AW37" s="7">
        <f t="shared" si="174"/>
        <v>-15.63012810484588</v>
      </c>
      <c r="AX37" s="7">
        <f t="shared" si="174"/>
        <v>-15.942730666944044</v>
      </c>
      <c r="AY37" s="7">
        <f t="shared" si="174"/>
        <v>-16.261585280281906</v>
      </c>
      <c r="AZ37" s="7">
        <f t="shared" si="174"/>
        <v>-16.586816985887708</v>
      </c>
    </row>
    <row r="38" spans="1:52" x14ac:dyDescent="0.25">
      <c r="A38" s="1" t="s">
        <v>20</v>
      </c>
      <c r="B38" s="8">
        <f>B20</f>
        <v>10</v>
      </c>
      <c r="C38" s="8">
        <f t="shared" ref="C38:L38" si="175">C20</f>
        <v>36.72</v>
      </c>
      <c r="D38" s="8">
        <f t="shared" si="175"/>
        <v>81.151200000000003</v>
      </c>
      <c r="E38" s="8">
        <f t="shared" si="175"/>
        <v>144.324288</v>
      </c>
      <c r="F38" s="8">
        <f t="shared" si="175"/>
        <v>227.31075360000003</v>
      </c>
      <c r="G38" s="8">
        <f t="shared" si="175"/>
        <v>331.22424096000003</v>
      </c>
      <c r="H38" s="8">
        <f t="shared" si="175"/>
        <v>457.22194222118401</v>
      </c>
      <c r="I38" s="8">
        <f t="shared" si="175"/>
        <v>606.50603251881978</v>
      </c>
      <c r="J38" s="8">
        <f t="shared" si="175"/>
        <v>780.32514774750882</v>
      </c>
      <c r="K38" s="8">
        <f t="shared" si="175"/>
        <v>956.0740548978489</v>
      </c>
      <c r="L38" s="8">
        <f t="shared" si="175"/>
        <v>1072.7150895953864</v>
      </c>
      <c r="M38" s="8">
        <f t="shared" ref="M38:AK38" si="176">M20</f>
        <v>1094.1693913872941</v>
      </c>
      <c r="N38" s="8">
        <f t="shared" si="176"/>
        <v>1116.0527792150401</v>
      </c>
      <c r="O38" s="8">
        <f t="shared" si="176"/>
        <v>1138.3738347993408</v>
      </c>
      <c r="P38" s="8">
        <f t="shared" si="176"/>
        <v>1161.1413114953277</v>
      </c>
      <c r="Q38" s="8">
        <f t="shared" si="176"/>
        <v>1184.3641377252343</v>
      </c>
      <c r="R38" s="8">
        <f t="shared" si="176"/>
        <v>1208.0514204797389</v>
      </c>
      <c r="S38" s="8">
        <f t="shared" si="176"/>
        <v>1232.2124488893339</v>
      </c>
      <c r="T38" s="8">
        <f t="shared" si="176"/>
        <v>1256.8566978671206</v>
      </c>
      <c r="U38" s="8">
        <f t="shared" si="176"/>
        <v>1281.9938318244631</v>
      </c>
      <c r="V38" s="8">
        <f t="shared" si="176"/>
        <v>1307.6337084609524</v>
      </c>
      <c r="W38" s="8">
        <f t="shared" si="176"/>
        <v>1333.7863826301716</v>
      </c>
      <c r="X38" s="8">
        <f t="shared" si="176"/>
        <v>1360.462110282775</v>
      </c>
      <c r="Y38" s="8">
        <f t="shared" si="176"/>
        <v>1387.6713524884306</v>
      </c>
      <c r="Z38" s="8">
        <f t="shared" si="176"/>
        <v>1415.4247795381991</v>
      </c>
      <c r="AA38" s="8">
        <f t="shared" si="176"/>
        <v>1443.7332751289632</v>
      </c>
      <c r="AB38" s="8">
        <f t="shared" si="176"/>
        <v>1472.6079406315423</v>
      </c>
      <c r="AC38" s="8">
        <f t="shared" si="176"/>
        <v>1502.0600994441731</v>
      </c>
      <c r="AD38" s="8">
        <f t="shared" si="176"/>
        <v>1532.1013014330567</v>
      </c>
      <c r="AE38" s="8">
        <f t="shared" si="176"/>
        <v>1562.7433274617179</v>
      </c>
      <c r="AF38" s="8">
        <f t="shared" si="176"/>
        <v>1593.9981940109524</v>
      </c>
      <c r="AG38" s="8">
        <f t="shared" si="176"/>
        <v>1625.8781578911712</v>
      </c>
      <c r="AH38" s="8">
        <f t="shared" si="176"/>
        <v>1658.395721048995</v>
      </c>
      <c r="AI38" s="8">
        <f t="shared" si="176"/>
        <v>1691.563635469975</v>
      </c>
      <c r="AJ38" s="8">
        <f t="shared" si="176"/>
        <v>1725.3949081793744</v>
      </c>
      <c r="AK38" s="8">
        <f t="shared" si="176"/>
        <v>1759.9028063429619</v>
      </c>
      <c r="AL38" s="8">
        <f t="shared" ref="AL38:AZ38" si="177">AL20</f>
        <v>1795.1008624698206</v>
      </c>
      <c r="AM38" s="8">
        <f t="shared" si="177"/>
        <v>1831.0028797192176</v>
      </c>
      <c r="AN38" s="8">
        <f t="shared" si="177"/>
        <v>1867.6229373136021</v>
      </c>
      <c r="AO38" s="8">
        <f t="shared" si="177"/>
        <v>1904.9753960598741</v>
      </c>
      <c r="AP38" s="8">
        <f t="shared" si="177"/>
        <v>1943.0749039810717</v>
      </c>
      <c r="AQ38" s="8">
        <f t="shared" si="177"/>
        <v>1981.9364020606929</v>
      </c>
      <c r="AR38" s="8">
        <f t="shared" si="177"/>
        <v>2021.5751301019068</v>
      </c>
      <c r="AS38" s="8">
        <f t="shared" si="177"/>
        <v>2062.0066327039453</v>
      </c>
      <c r="AT38" s="8">
        <f t="shared" si="177"/>
        <v>2103.2467653580238</v>
      </c>
      <c r="AU38" s="8">
        <f t="shared" si="177"/>
        <v>2145.3117006651842</v>
      </c>
      <c r="AV38" s="8">
        <f t="shared" si="177"/>
        <v>2188.2179346784883</v>
      </c>
      <c r="AW38" s="8">
        <f t="shared" si="177"/>
        <v>2231.9822933720579</v>
      </c>
      <c r="AX38" s="8">
        <f t="shared" si="177"/>
        <v>2276.6219392394992</v>
      </c>
      <c r="AY38" s="8">
        <f t="shared" si="177"/>
        <v>2322.1543780242887</v>
      </c>
      <c r="AZ38" s="8">
        <f t="shared" si="177"/>
        <v>2368.5974655847745</v>
      </c>
    </row>
    <row r="39" spans="1:52" x14ac:dyDescent="0.25">
      <c r="A39" t="s">
        <v>78</v>
      </c>
      <c r="B39" s="7">
        <f>B37+B38</f>
        <v>-490</v>
      </c>
      <c r="C39" s="7">
        <f t="shared" ref="C39:AZ39" si="178">C37+C38</f>
        <v>-267.27999999999997</v>
      </c>
      <c r="D39" s="7">
        <f t="shared" si="178"/>
        <v>-264.5447999999999</v>
      </c>
      <c r="E39" s="7">
        <f t="shared" si="178"/>
        <v>-188.96851200000017</v>
      </c>
      <c r="F39" s="7">
        <f t="shared" si="178"/>
        <v>-60.308486399999964</v>
      </c>
      <c r="G39" s="7">
        <f t="shared" si="178"/>
        <v>36.852888191999853</v>
      </c>
      <c r="H39" s="7">
        <f t="shared" si="178"/>
        <v>159.43010382758416</v>
      </c>
      <c r="I39" s="7">
        <f t="shared" si="178"/>
        <v>306.72053964629879</v>
      </c>
      <c r="J39" s="7">
        <f t="shared" si="178"/>
        <v>441.59803095247582</v>
      </c>
      <c r="K39" s="7">
        <f t="shared" si="178"/>
        <v>615.90287612062832</v>
      </c>
      <c r="L39" s="7">
        <f t="shared" si="178"/>
        <v>731.05757720340898</v>
      </c>
      <c r="M39" s="7">
        <f t="shared" si="178"/>
        <v>1086.507140747327</v>
      </c>
      <c r="N39" s="7">
        <f t="shared" si="178"/>
        <v>1108.2372835622737</v>
      </c>
      <c r="O39" s="7">
        <f t="shared" si="178"/>
        <v>1130.402029233519</v>
      </c>
      <c r="P39" s="7">
        <f t="shared" si="178"/>
        <v>1153.0100698181898</v>
      </c>
      <c r="Q39" s="7">
        <f t="shared" si="178"/>
        <v>1176.070271214553</v>
      </c>
      <c r="R39" s="7">
        <f t="shared" si="178"/>
        <v>1199.5916766388448</v>
      </c>
      <c r="S39" s="7">
        <f t="shared" si="178"/>
        <v>1223.5835101716214</v>
      </c>
      <c r="T39" s="7">
        <f t="shared" si="178"/>
        <v>1248.0551803750536</v>
      </c>
      <c r="U39" s="7">
        <f t="shared" si="178"/>
        <v>1273.0162839825553</v>
      </c>
      <c r="V39" s="7">
        <f t="shared" si="178"/>
        <v>1298.4766096622063</v>
      </c>
      <c r="W39" s="7">
        <f t="shared" si="178"/>
        <v>1324.4461418554504</v>
      </c>
      <c r="X39" s="7">
        <f t="shared" si="178"/>
        <v>1350.9350646925595</v>
      </c>
      <c r="Y39" s="7">
        <f t="shared" si="178"/>
        <v>1377.9537659864106</v>
      </c>
      <c r="Z39" s="7">
        <f t="shared" si="178"/>
        <v>1405.5128413061391</v>
      </c>
      <c r="AA39" s="7">
        <f t="shared" si="178"/>
        <v>1433.6230981322619</v>
      </c>
      <c r="AB39" s="7">
        <f t="shared" si="178"/>
        <v>1462.2955600949065</v>
      </c>
      <c r="AC39" s="7">
        <f t="shared" si="178"/>
        <v>1491.5414712968052</v>
      </c>
      <c r="AD39" s="7">
        <f t="shared" si="178"/>
        <v>1521.3723007227411</v>
      </c>
      <c r="AE39" s="7">
        <f t="shared" si="178"/>
        <v>1551.7997467371961</v>
      </c>
      <c r="AF39" s="7">
        <f t="shared" si="178"/>
        <v>1582.83574167194</v>
      </c>
      <c r="AG39" s="7">
        <f t="shared" si="178"/>
        <v>1614.4924565053789</v>
      </c>
      <c r="AH39" s="7">
        <f t="shared" si="178"/>
        <v>1646.7823056354866</v>
      </c>
      <c r="AI39" s="7">
        <f t="shared" si="178"/>
        <v>1679.7179517481964</v>
      </c>
      <c r="AJ39" s="7">
        <f t="shared" si="178"/>
        <v>1713.3123107831602</v>
      </c>
      <c r="AK39" s="7">
        <f t="shared" si="178"/>
        <v>1747.5785569988234</v>
      </c>
      <c r="AL39" s="7">
        <f t="shared" si="178"/>
        <v>1782.5301281387997</v>
      </c>
      <c r="AM39" s="7">
        <f t="shared" si="178"/>
        <v>1818.1807307015761</v>
      </c>
      <c r="AN39" s="7">
        <f t="shared" si="178"/>
        <v>1854.5443453156076</v>
      </c>
      <c r="AO39" s="7">
        <f t="shared" si="178"/>
        <v>1891.6352322219195</v>
      </c>
      <c r="AP39" s="7">
        <f t="shared" si="178"/>
        <v>1929.4679368663583</v>
      </c>
      <c r="AQ39" s="7">
        <f t="shared" si="178"/>
        <v>1968.0572956036851</v>
      </c>
      <c r="AR39" s="7">
        <f t="shared" si="178"/>
        <v>2007.4184415157592</v>
      </c>
      <c r="AS39" s="7">
        <f t="shared" si="178"/>
        <v>2047.5668103460744</v>
      </c>
      <c r="AT39" s="7">
        <f t="shared" si="178"/>
        <v>2088.5181465529959</v>
      </c>
      <c r="AU39" s="7">
        <f t="shared" si="178"/>
        <v>2130.2885094840553</v>
      </c>
      <c r="AV39" s="7">
        <f t="shared" si="178"/>
        <v>2172.8942796737369</v>
      </c>
      <c r="AW39" s="7">
        <f t="shared" si="178"/>
        <v>2216.3521652672121</v>
      </c>
      <c r="AX39" s="7">
        <f t="shared" si="178"/>
        <v>2260.6792085725551</v>
      </c>
      <c r="AY39" s="7">
        <f t="shared" si="178"/>
        <v>2305.8927927440068</v>
      </c>
      <c r="AZ39" s="7">
        <f t="shared" si="178"/>
        <v>2352.0106485988867</v>
      </c>
    </row>
    <row r="40" spans="1:52" x14ac:dyDescent="0.25">
      <c r="A40" s="9" t="s">
        <v>79</v>
      </c>
      <c r="B40" s="10">
        <f>IRR(B39:AZ39,12%)</f>
        <v>0.23457589173782178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schua_000</dc:creator>
  <cp:lastModifiedBy>schua_000</cp:lastModifiedBy>
  <dcterms:created xsi:type="dcterms:W3CDTF">2016-10-22T22:41:07Z</dcterms:created>
  <dcterms:modified xsi:type="dcterms:W3CDTF">2016-10-27T00:40:33Z</dcterms:modified>
</cp:coreProperties>
</file>